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fileSharing readOnlyRecommended="1"/>
  <workbookPr codeName="ThisWorkbook"/>
  <mc:AlternateContent xmlns:mc="http://schemas.openxmlformats.org/markup-compatibility/2006">
    <mc:Choice Requires="x15">
      <x15ac:absPath xmlns:x15ac="http://schemas.microsoft.com/office/spreadsheetml/2010/11/ac" url="\\corp.phaseops.com\files\Depts\Sales\Pricing\2025 Pricing\"/>
    </mc:Choice>
  </mc:AlternateContent>
  <xr:revisionPtr revIDLastSave="0" documentId="13_ncr:1_{CAF85C90-5ECE-4F5C-8BB5-1EFF0FCBB674}" xr6:coauthVersionLast="47" xr6:coauthVersionMax="47" xr10:uidLastSave="{00000000-0000-0000-0000-000000000000}"/>
  <bookViews>
    <workbookView xWindow="-108" yWindow="-108" windowWidth="46296" windowHeight="25416" activeTab="3" xr2:uid="{3B4FA2C8-21FB-4669-B09B-4284B6202F74}"/>
  </bookViews>
  <sheets>
    <sheet name="PC" sheetId="46" r:id="rId1"/>
    <sheet name="ES" sheetId="30" r:id="rId2"/>
    <sheet name="SD" sheetId="1" r:id="rId3"/>
    <sheet name="SDX" sheetId="62" r:id="rId4"/>
    <sheet name="2XD" sheetId="2" r:id="rId5"/>
    <sheet name="1LH" sheetId="29" r:id="rId6"/>
    <sheet name="3LH" sheetId="23" r:id="rId7"/>
    <sheet name="DX" sheetId="15" r:id="rId8"/>
    <sheet name="DX Light" sheetId="51" state="hidden" r:id="rId9"/>
    <sheet name="DXL" sheetId="58" r:id="rId10"/>
    <sheet name="1LHX" sheetId="59" r:id="rId11"/>
    <sheet name="3LHX" sheetId="60" r:id="rId12"/>
    <sheet name="Duplex Panels" sheetId="61" r:id="rId13"/>
    <sheet name="Changelog" sheetId="47" state="hidden" r:id="rId14"/>
  </sheets>
  <definedNames>
    <definedName name="_xlnm._FilterDatabase" localSheetId="5" hidden="1">'1LH'!$A$7:$Q$55</definedName>
    <definedName name="_xlnm._FilterDatabase" localSheetId="6" hidden="1">'3LH'!$A$7:$R$47</definedName>
    <definedName name="_xlnm._FilterDatabase" localSheetId="7" hidden="1">DX!$A$5:$P$47</definedName>
    <definedName name="_xlnm._FilterDatabase" localSheetId="2" hidden="1">SD!$A$7:$H$16</definedName>
    <definedName name="_xlnm._FilterDatabase" localSheetId="3" hidden="1">SDX!$A$7:$R$31</definedName>
    <definedName name="Contractor" localSheetId="10">#REF!</definedName>
    <definedName name="Contractor" localSheetId="11">#REF!</definedName>
    <definedName name="Contractor" localSheetId="9">#REF!</definedName>
    <definedName name="Contractor">#REF!</definedName>
    <definedName name="Contractor_Net60" localSheetId="10">#REF!</definedName>
    <definedName name="Contractor_Net60" localSheetId="11">#REF!</definedName>
    <definedName name="Contractor_Net60" localSheetId="9">#REF!</definedName>
    <definedName name="Contractor_Net60">#REF!</definedName>
    <definedName name="List" localSheetId="10">#REF!</definedName>
    <definedName name="List" localSheetId="11">#REF!</definedName>
    <definedName name="List" localSheetId="9">#REF!</definedName>
    <definedName name="List">#REF!</definedName>
    <definedName name="List_Price">#REF!</definedName>
    <definedName name="ListPrice">#REF!</definedName>
    <definedName name="Mega_Stocking_Distributor">#REF!</definedName>
    <definedName name="Net_30_Distributor">#REF!</definedName>
    <definedName name="Net_45_Distributor">#REF!</definedName>
    <definedName name="Net30_Distributor">#REF!</definedName>
    <definedName name="Net45_Distributor">#REF!</definedName>
    <definedName name="_xlnm.Print_Area" localSheetId="5">'1LH'!$A$1:$Q$59</definedName>
    <definedName name="_xlnm.Print_Area" localSheetId="4">'2XD'!#REF!</definedName>
    <definedName name="_xlnm.Print_Area" localSheetId="6">'3LH'!$A$1:$P$59</definedName>
    <definedName name="_xlnm.Print_Area" localSheetId="7">DX!$A$1:$P$47</definedName>
    <definedName name="_xlnm.Print_Area" localSheetId="1">ES!$A:$I</definedName>
    <definedName name="_xlnm.Print_Area" localSheetId="0">PC!$A:$E</definedName>
    <definedName name="_xlnm.Print_Area" localSheetId="2">SD!$A:$H</definedName>
    <definedName name="_xlnm.Print_Area" localSheetId="3">SDX!$A:$T</definedName>
    <definedName name="Stocking_Distributor" localSheetId="10">#REF!</definedName>
    <definedName name="Stocking_Distributor" localSheetId="11">#REF!</definedName>
    <definedName name="Stocking_Distributor" localSheetId="9">#REF!</definedName>
    <definedName name="Stocking_Distributor">#REF!</definedName>
    <definedName name="Super_Stocking_Distributor" localSheetId="10">#REF!</definedName>
    <definedName name="Super_Stocking_Distributor" localSheetId="11">#REF!</definedName>
    <definedName name="Super_Stocking_Distributor" localSheetId="9">#REF!</definedName>
    <definedName name="Super_Stocking_Distributor">#REF!</definedName>
    <definedName name="Super_StockingDistributor" localSheetId="10">#REF!</definedName>
    <definedName name="Super_StockingDistributor" localSheetId="11">#REF!</definedName>
    <definedName name="Super_StockingDistributor" localSheetId="9">#REF!</definedName>
    <definedName name="Super_StockingDistributor">#REF!</definedName>
    <definedName name="Z_4A9D9545_502F_44A8_8968_3A0D22A1A170_.wvu.Cols" localSheetId="4" hidden="1">'2XD'!#REF!</definedName>
    <definedName name="Z_4A9D9545_502F_44A8_8968_3A0D22A1A170_.wvu.Cols" localSheetId="1" hidden="1">ES!$N:$W</definedName>
    <definedName name="Z_4A9D9545_502F_44A8_8968_3A0D22A1A170_.wvu.Cols" localSheetId="2" hidden="1">SD!$J:$X</definedName>
    <definedName name="Z_4A9D9545_502F_44A8_8968_3A0D22A1A170_.wvu.Cols" localSheetId="3" hidden="1">SDX!$X:$AR</definedName>
    <definedName name="Z_4A9D9545_502F_44A8_8968_3A0D22A1A170_.wvu.Rows" localSheetId="1" hidden="1">ES!$17:$20</definedName>
    <definedName name="Z_4A9D9545_502F_44A8_8968_3A0D22A1A170_.wvu.Rows" localSheetId="2" hidden="1">SD!#REF!</definedName>
    <definedName name="Z_4A9D9545_502F_44A8_8968_3A0D22A1A170_.wvu.Rows" localSheetId="3" hidden="1">SDX!$11:$11</definedName>
    <definedName name="Z_538B1E30_7BDD_4A72_AF3A_A2A3D77B6373_.wvu.Cols" localSheetId="4" hidden="1">'2XD'!#REF!</definedName>
    <definedName name="Z_538B1E30_7BDD_4A72_AF3A_A2A3D77B6373_.wvu.Cols" localSheetId="7" hidden="1">DX!$Z:$AK</definedName>
    <definedName name="Z_538B1E30_7BDD_4A72_AF3A_A2A3D77B6373_.wvu.Cols" localSheetId="1" hidden="1">ES!$N:$S</definedName>
    <definedName name="Z_538B1E30_7BDD_4A72_AF3A_A2A3D77B6373_.wvu.Cols" localSheetId="2" hidden="1">SD!$J:$N</definedName>
    <definedName name="Z_538B1E30_7BDD_4A72_AF3A_A2A3D77B6373_.wvu.Cols" localSheetId="3" hidden="1">SDX!$X:$AB</definedName>
    <definedName name="Z_538B1E30_7BDD_4A72_AF3A_A2A3D77B6373_.wvu.Rows" localSheetId="1" hidden="1">ES!$17:$20</definedName>
    <definedName name="Z_538B1E30_7BDD_4A72_AF3A_A2A3D77B6373_.wvu.Rows" localSheetId="2" hidden="1">SD!#REF!</definedName>
    <definedName name="Z_538B1E30_7BDD_4A72_AF3A_A2A3D77B6373_.wvu.Rows" localSheetId="3" hidden="1">SDX!$11:$11</definedName>
    <definedName name="Z_5D874107_FBC9_4C2E_97C2_404610811BFF_.wvu.Cols" localSheetId="4" hidden="1">'2XD'!#REF!</definedName>
    <definedName name="Z_5D874107_FBC9_4C2E_97C2_404610811BFF_.wvu.Cols" localSheetId="7" hidden="1">DX!$Z:$AK</definedName>
    <definedName name="Z_5D874107_FBC9_4C2E_97C2_404610811BFF_.wvu.Cols" localSheetId="1" hidden="1">ES!$N:$S</definedName>
    <definedName name="Z_5D874107_FBC9_4C2E_97C2_404610811BFF_.wvu.Cols" localSheetId="2" hidden="1">SD!$J:$N</definedName>
    <definedName name="Z_5D874107_FBC9_4C2E_97C2_404610811BFF_.wvu.Cols" localSheetId="3" hidden="1">SDX!$X:$AB</definedName>
    <definedName name="Z_5D874107_FBC9_4C2E_97C2_404610811BFF_.wvu.Rows" localSheetId="1" hidden="1">ES!$17:$20</definedName>
    <definedName name="Z_5D874107_FBC9_4C2E_97C2_404610811BFF_.wvu.Rows" localSheetId="2" hidden="1">SD!#REF!</definedName>
    <definedName name="Z_5D874107_FBC9_4C2E_97C2_404610811BFF_.wvu.Rows" localSheetId="3" hidden="1">SDX!$11:$11</definedName>
  </definedNames>
  <calcPr calcId="191028"/>
  <customWorkbookViews>
    <customWorkbookView name="Kyle Bice - Personal View" guid="{4A9D9545-502F-44A8-8968-3A0D22A1A170}" mergeInterval="0" personalView="1" maximized="1" windowWidth="1916" windowHeight="1047" activeSheetId="12"/>
    <customWorkbookView name="Jeff Mizenko - Personal View" guid="{5D874107-FBC9-4C2E-97C2-404610811BFF}" mergeInterval="0" personalView="1" maximized="1" windowWidth="1920" windowHeight="854" activeSheetId="1"/>
    <customWorkbookView name="Nick Kingsbury - Personal View" guid="{538B1E30-7BDD-4A72-AF3A-A2A3D77B6373}" mergeInterval="0" personalView="1" maximized="1" windowWidth="1920" windowHeight="834" activeSheetId="1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4" i="29" l="1"/>
  <c r="R44" i="29"/>
  <c r="Q44" i="29"/>
  <c r="P44" i="29"/>
  <c r="O44" i="29"/>
  <c r="N44" i="29"/>
  <c r="M44" i="29"/>
  <c r="L44" i="29"/>
  <c r="K44" i="29"/>
  <c r="J44" i="29"/>
  <c r="I44" i="29"/>
  <c r="H44" i="29"/>
  <c r="E44" i="29"/>
  <c r="C44" i="29"/>
  <c r="H23" i="62" l="1"/>
  <c r="G23" i="62"/>
  <c r="H22" i="62"/>
  <c r="G22" i="62"/>
  <c r="H21" i="62"/>
  <c r="G21" i="62"/>
  <c r="H20" i="62"/>
  <c r="G20" i="62"/>
  <c r="H19" i="62"/>
  <c r="G19" i="62"/>
  <c r="H18" i="62"/>
  <c r="G18" i="62"/>
  <c r="G17" i="62"/>
  <c r="G16" i="62"/>
  <c r="O48" i="23" l="1"/>
  <c r="B49" i="23"/>
  <c r="Q49" i="23"/>
  <c r="P49" i="23"/>
  <c r="O49" i="23"/>
  <c r="N49" i="23"/>
  <c r="M49" i="23"/>
  <c r="L49" i="23"/>
  <c r="K49" i="23"/>
  <c r="J49" i="23"/>
  <c r="I49" i="23"/>
  <c r="G49" i="23"/>
  <c r="F49" i="23"/>
  <c r="E49" i="23"/>
  <c r="C49" i="23"/>
  <c r="Q48" i="23"/>
  <c r="P48" i="23"/>
  <c r="N48" i="23"/>
  <c r="M48" i="23"/>
  <c r="L48" i="23"/>
  <c r="K48" i="23"/>
  <c r="J48" i="23"/>
  <c r="I48" i="23"/>
  <c r="G48" i="23"/>
  <c r="F48" i="23"/>
  <c r="E48" i="23"/>
  <c r="C48" i="23"/>
  <c r="B48" i="23"/>
  <c r="C33" i="23" l="1"/>
  <c r="S35" i="29" l="1"/>
  <c r="R35" i="29"/>
  <c r="Q35" i="29"/>
  <c r="P35" i="29"/>
  <c r="O35" i="29"/>
  <c r="N35" i="29"/>
  <c r="M35" i="29"/>
  <c r="L35" i="29"/>
  <c r="K35" i="29"/>
  <c r="J35" i="29"/>
  <c r="H35" i="29"/>
  <c r="G35" i="29"/>
  <c r="F35" i="29"/>
  <c r="E35" i="29"/>
  <c r="R33" i="23"/>
  <c r="Q33" i="23"/>
  <c r="P33" i="23"/>
  <c r="O33" i="23"/>
  <c r="N33" i="23"/>
  <c r="M33" i="23"/>
  <c r="L33" i="23"/>
  <c r="K33" i="23"/>
  <c r="J33" i="23"/>
  <c r="I33" i="23"/>
  <c r="H33" i="23"/>
  <c r="G33" i="23"/>
  <c r="F33" i="23"/>
  <c r="E33" i="23"/>
  <c r="F27" i="59"/>
  <c r="E27" i="59"/>
  <c r="F30" i="60"/>
  <c r="E30" i="60"/>
  <c r="F41" i="60"/>
  <c r="E41" i="60"/>
  <c r="F40" i="60"/>
  <c r="E40" i="60"/>
  <c r="F39" i="60"/>
  <c r="E39" i="60"/>
  <c r="F38" i="60"/>
  <c r="E38" i="60"/>
  <c r="F37" i="60"/>
  <c r="E37" i="60"/>
  <c r="F36" i="60"/>
  <c r="E36" i="60"/>
  <c r="F35" i="60"/>
  <c r="E35" i="60"/>
  <c r="F34" i="60"/>
  <c r="E34" i="60"/>
  <c r="F33" i="60"/>
  <c r="E33" i="60"/>
  <c r="F32" i="60"/>
  <c r="E32" i="60"/>
  <c r="F31" i="60"/>
  <c r="E31" i="60"/>
  <c r="F29" i="60"/>
  <c r="E29" i="60"/>
  <c r="F28" i="60"/>
  <c r="E28" i="60"/>
  <c r="F27" i="60"/>
  <c r="E27" i="60"/>
  <c r="F26" i="60"/>
  <c r="E26" i="60"/>
  <c r="F25" i="60"/>
  <c r="E25" i="60"/>
  <c r="F23" i="60"/>
  <c r="E23" i="60"/>
  <c r="F22" i="60"/>
  <c r="E22" i="60"/>
  <c r="F21" i="60"/>
  <c r="E21" i="60"/>
  <c r="F20" i="60"/>
  <c r="E20" i="60"/>
  <c r="F19" i="60"/>
  <c r="E19" i="60"/>
  <c r="F18" i="60"/>
  <c r="E18" i="60"/>
  <c r="F17" i="60"/>
  <c r="E17" i="60"/>
  <c r="F16" i="60"/>
  <c r="E16" i="60"/>
  <c r="F15" i="60"/>
  <c r="E15" i="60"/>
  <c r="F14" i="60"/>
  <c r="E14" i="60"/>
  <c r="F12" i="60"/>
  <c r="E12" i="60"/>
  <c r="F11" i="60"/>
  <c r="E11" i="60"/>
  <c r="F10" i="60"/>
  <c r="E10" i="60"/>
  <c r="F9" i="60"/>
  <c r="E9" i="60"/>
  <c r="F8" i="60"/>
  <c r="E8" i="60"/>
  <c r="F7" i="60"/>
  <c r="E7" i="60"/>
  <c r="F6" i="60"/>
  <c r="E6" i="60"/>
  <c r="F35" i="59"/>
  <c r="E35" i="59"/>
  <c r="F34" i="59"/>
  <c r="E34" i="59"/>
  <c r="F33" i="59"/>
  <c r="E33" i="59"/>
  <c r="F32" i="59"/>
  <c r="E32" i="59"/>
  <c r="F31" i="59"/>
  <c r="E31" i="59"/>
  <c r="F30" i="59"/>
  <c r="E30" i="59"/>
  <c r="F29" i="59"/>
  <c r="E29" i="59"/>
  <c r="F28" i="59"/>
  <c r="E28" i="59"/>
  <c r="F26" i="59"/>
  <c r="E26" i="59"/>
  <c r="F25" i="59"/>
  <c r="E25" i="59"/>
  <c r="F24" i="59"/>
  <c r="E24" i="59"/>
  <c r="F23" i="59"/>
  <c r="E23" i="59"/>
  <c r="F22" i="59"/>
  <c r="E22" i="59"/>
  <c r="F20" i="59"/>
  <c r="E20" i="59"/>
  <c r="F19" i="59"/>
  <c r="E19" i="59"/>
  <c r="F18" i="59"/>
  <c r="E18" i="59"/>
  <c r="F17" i="59"/>
  <c r="E17" i="59"/>
  <c r="F16" i="59"/>
  <c r="E16" i="59"/>
  <c r="F15" i="59"/>
  <c r="E15" i="59"/>
  <c r="F14" i="59"/>
  <c r="E14" i="59"/>
  <c r="F13" i="59"/>
  <c r="E13" i="59"/>
  <c r="F12" i="59"/>
  <c r="E12" i="59"/>
  <c r="F10" i="59"/>
  <c r="E10" i="59"/>
  <c r="F9" i="59"/>
  <c r="E9" i="59"/>
  <c r="F8" i="59"/>
  <c r="E8" i="59"/>
  <c r="F7" i="59"/>
  <c r="E7" i="59"/>
  <c r="F6" i="59"/>
  <c r="E6" i="59"/>
  <c r="S43" i="29"/>
  <c r="S42" i="29"/>
  <c r="S41" i="29"/>
  <c r="S40" i="29"/>
  <c r="S39" i="29"/>
  <c r="S38" i="29"/>
  <c r="S37" i="29"/>
  <c r="S36" i="29"/>
  <c r="S34" i="29"/>
  <c r="S33" i="29"/>
  <c r="S32" i="29"/>
  <c r="S31" i="29"/>
  <c r="S30" i="29"/>
  <c r="S28" i="29"/>
  <c r="S27" i="29"/>
  <c r="S26" i="29"/>
  <c r="S19" i="29"/>
  <c r="S18" i="29"/>
  <c r="S17" i="29"/>
  <c r="S16" i="29"/>
  <c r="S15" i="29"/>
  <c r="S13" i="29"/>
  <c r="S12" i="29"/>
  <c r="S11" i="29"/>
  <c r="S10" i="29"/>
  <c r="S9" i="29"/>
  <c r="R43" i="29"/>
  <c r="R42" i="29"/>
  <c r="R41" i="29"/>
  <c r="R40" i="29"/>
  <c r="R39" i="29"/>
  <c r="R38" i="29"/>
  <c r="R37" i="29"/>
  <c r="R36" i="29"/>
  <c r="R34" i="29"/>
  <c r="R33" i="29"/>
  <c r="R32" i="29"/>
  <c r="R31" i="29"/>
  <c r="R30" i="29"/>
  <c r="R28" i="29"/>
  <c r="R27" i="29"/>
  <c r="R26" i="29"/>
  <c r="R19" i="29"/>
  <c r="R18" i="29"/>
  <c r="R17" i="29"/>
  <c r="R16" i="29"/>
  <c r="R15" i="29"/>
  <c r="R13" i="29"/>
  <c r="R12" i="29"/>
  <c r="R11" i="29"/>
  <c r="R10" i="29"/>
  <c r="R9" i="29"/>
  <c r="Q43" i="29"/>
  <c r="Q42" i="29"/>
  <c r="Q41" i="29"/>
  <c r="Q40" i="29"/>
  <c r="Q39" i="29"/>
  <c r="Q38" i="29"/>
  <c r="Q37" i="29"/>
  <c r="Q36" i="29"/>
  <c r="Q34" i="29"/>
  <c r="Q33" i="29"/>
  <c r="Q32" i="29"/>
  <c r="Q31" i="29"/>
  <c r="Q30" i="29"/>
  <c r="Q28" i="29"/>
  <c r="Q27" i="29"/>
  <c r="Q26" i="29"/>
  <c r="Q19" i="29"/>
  <c r="Q18" i="29"/>
  <c r="Q17" i="29"/>
  <c r="Q16" i="29"/>
  <c r="Q15" i="29"/>
  <c r="Q13" i="29"/>
  <c r="Q12" i="29"/>
  <c r="Q11" i="29"/>
  <c r="Q10" i="29"/>
  <c r="Q9" i="29"/>
  <c r="P43" i="29"/>
  <c r="P42" i="29"/>
  <c r="P41" i="29"/>
  <c r="P40" i="29"/>
  <c r="P39" i="29"/>
  <c r="P38" i="29"/>
  <c r="P37" i="29"/>
  <c r="P36" i="29"/>
  <c r="P34" i="29"/>
  <c r="P33" i="29"/>
  <c r="P32" i="29"/>
  <c r="P31" i="29"/>
  <c r="P30" i="29"/>
  <c r="P28" i="29"/>
  <c r="P27" i="29"/>
  <c r="P26" i="29"/>
  <c r="P19" i="29"/>
  <c r="P18" i="29"/>
  <c r="P17" i="29"/>
  <c r="P16" i="29"/>
  <c r="P15" i="29"/>
  <c r="P13" i="29"/>
  <c r="P12" i="29"/>
  <c r="P11" i="29"/>
  <c r="P10" i="29"/>
  <c r="P9" i="29"/>
  <c r="O43" i="29"/>
  <c r="O42" i="29"/>
  <c r="O41" i="29"/>
  <c r="O40" i="29"/>
  <c r="O39" i="29"/>
  <c r="O38" i="29"/>
  <c r="O37" i="29"/>
  <c r="O36" i="29"/>
  <c r="O34" i="29"/>
  <c r="O33" i="29"/>
  <c r="O32" i="29"/>
  <c r="O31" i="29"/>
  <c r="O30" i="29"/>
  <c r="O28" i="29"/>
  <c r="O27" i="29"/>
  <c r="O26" i="29"/>
  <c r="O19" i="29"/>
  <c r="O18" i="29"/>
  <c r="O17" i="29"/>
  <c r="O16" i="29"/>
  <c r="O15" i="29"/>
  <c r="O13" i="29"/>
  <c r="O12" i="29"/>
  <c r="O11" i="29"/>
  <c r="O10" i="29"/>
  <c r="O9" i="29"/>
  <c r="N43" i="29"/>
  <c r="N42" i="29"/>
  <c r="N41" i="29"/>
  <c r="N40" i="29"/>
  <c r="N39" i="29"/>
  <c r="N38" i="29"/>
  <c r="N37" i="29"/>
  <c r="N36" i="29"/>
  <c r="N34" i="29"/>
  <c r="N33" i="29"/>
  <c r="N32" i="29"/>
  <c r="N31" i="29"/>
  <c r="N30" i="29"/>
  <c r="N28" i="29"/>
  <c r="N27" i="29"/>
  <c r="N26" i="29"/>
  <c r="N19" i="29"/>
  <c r="N18" i="29"/>
  <c r="N17" i="29"/>
  <c r="N16" i="29"/>
  <c r="N15" i="29"/>
  <c r="N13" i="29"/>
  <c r="N12" i="29"/>
  <c r="N11" i="29"/>
  <c r="N10" i="29"/>
  <c r="N9" i="29"/>
  <c r="M43" i="29"/>
  <c r="M42" i="29"/>
  <c r="M41" i="29"/>
  <c r="M40" i="29"/>
  <c r="M39" i="29"/>
  <c r="M38" i="29"/>
  <c r="M37" i="29"/>
  <c r="M36" i="29"/>
  <c r="M34" i="29"/>
  <c r="M33" i="29"/>
  <c r="M32" i="29"/>
  <c r="M31" i="29"/>
  <c r="M30" i="29"/>
  <c r="M28" i="29"/>
  <c r="M27" i="29"/>
  <c r="M26" i="29"/>
  <c r="M19" i="29"/>
  <c r="M18" i="29"/>
  <c r="M17" i="29"/>
  <c r="M16" i="29"/>
  <c r="M15" i="29"/>
  <c r="M13" i="29"/>
  <c r="M12" i="29"/>
  <c r="M11" i="29"/>
  <c r="M10" i="29"/>
  <c r="M9" i="29"/>
  <c r="L43" i="29"/>
  <c r="L42" i="29"/>
  <c r="L41" i="29"/>
  <c r="L40" i="29"/>
  <c r="L39" i="29"/>
  <c r="L38" i="29"/>
  <c r="L37" i="29"/>
  <c r="L36" i="29"/>
  <c r="L34" i="29"/>
  <c r="L33" i="29"/>
  <c r="L32" i="29"/>
  <c r="L31" i="29"/>
  <c r="L30" i="29"/>
  <c r="L28" i="29"/>
  <c r="L27" i="29"/>
  <c r="L26" i="29"/>
  <c r="L19" i="29"/>
  <c r="L18" i="29"/>
  <c r="L17" i="29"/>
  <c r="L16" i="29"/>
  <c r="L15" i="29"/>
  <c r="L13" i="29"/>
  <c r="L12" i="29"/>
  <c r="L11" i="29"/>
  <c r="L10" i="29"/>
  <c r="L9" i="29"/>
  <c r="K43" i="29"/>
  <c r="K42" i="29"/>
  <c r="K41" i="29"/>
  <c r="K40" i="29"/>
  <c r="K39" i="29"/>
  <c r="K38" i="29"/>
  <c r="K37" i="29"/>
  <c r="K36" i="29"/>
  <c r="K34" i="29"/>
  <c r="K33" i="29"/>
  <c r="K32" i="29"/>
  <c r="K31" i="29"/>
  <c r="K30" i="29"/>
  <c r="K28" i="29"/>
  <c r="K27" i="29"/>
  <c r="K26" i="29"/>
  <c r="K19" i="29"/>
  <c r="K18" i="29"/>
  <c r="K17" i="29"/>
  <c r="K16" i="29"/>
  <c r="K15" i="29"/>
  <c r="K13" i="29"/>
  <c r="K12" i="29"/>
  <c r="K11" i="29"/>
  <c r="K10" i="29"/>
  <c r="K9" i="29"/>
  <c r="J43" i="29"/>
  <c r="J42" i="29"/>
  <c r="J41" i="29"/>
  <c r="J40" i="29"/>
  <c r="J39" i="29"/>
  <c r="J38" i="29"/>
  <c r="J37" i="29"/>
  <c r="J36" i="29"/>
  <c r="J34" i="29"/>
  <c r="J33" i="29"/>
  <c r="J32" i="29"/>
  <c r="J31" i="29"/>
  <c r="J30" i="29"/>
  <c r="J28" i="29"/>
  <c r="J27" i="29"/>
  <c r="J26" i="29"/>
  <c r="J25" i="29"/>
  <c r="J24" i="29"/>
  <c r="J23" i="29"/>
  <c r="J22" i="29"/>
  <c r="J21" i="29"/>
  <c r="J20" i="29"/>
  <c r="J19" i="29"/>
  <c r="J18" i="29"/>
  <c r="J17" i="29"/>
  <c r="J16" i="29"/>
  <c r="J15" i="29"/>
  <c r="J13" i="29"/>
  <c r="J12" i="29"/>
  <c r="J11" i="29"/>
  <c r="J10" i="29"/>
  <c r="J9" i="29"/>
  <c r="I43" i="29"/>
  <c r="I42" i="29"/>
  <c r="I41" i="29"/>
  <c r="I40" i="29"/>
  <c r="I39" i="29"/>
  <c r="I38" i="29"/>
  <c r="I37" i="29"/>
  <c r="I28" i="29"/>
  <c r="I27" i="29"/>
  <c r="I26" i="29"/>
  <c r="H43" i="29"/>
  <c r="H42" i="29"/>
  <c r="H41" i="29"/>
  <c r="H40" i="29"/>
  <c r="H39" i="29"/>
  <c r="H38" i="29"/>
  <c r="H37" i="29"/>
  <c r="H36" i="29"/>
  <c r="H34" i="29"/>
  <c r="H33" i="29"/>
  <c r="H32" i="29"/>
  <c r="H31" i="29"/>
  <c r="H30" i="29"/>
  <c r="H28" i="29"/>
  <c r="H27" i="29"/>
  <c r="H26" i="29"/>
  <c r="H19" i="29"/>
  <c r="H18" i="29"/>
  <c r="H17" i="29"/>
  <c r="H16" i="29"/>
  <c r="H15" i="29"/>
  <c r="H13" i="29"/>
  <c r="H12" i="29"/>
  <c r="H11" i="29"/>
  <c r="H10" i="29"/>
  <c r="H9" i="29"/>
  <c r="G40" i="29"/>
  <c r="G39" i="29"/>
  <c r="G38" i="29"/>
  <c r="G37" i="29"/>
  <c r="G36" i="29"/>
  <c r="G34" i="29"/>
  <c r="F41" i="29"/>
  <c r="F40" i="29"/>
  <c r="F39" i="29"/>
  <c r="F38" i="29"/>
  <c r="F37" i="29"/>
  <c r="F36" i="29"/>
  <c r="F34" i="29"/>
  <c r="F33" i="29"/>
  <c r="F32" i="29"/>
  <c r="F27" i="29"/>
  <c r="F26" i="29"/>
  <c r="F19" i="29"/>
  <c r="F18" i="29"/>
  <c r="F17" i="29"/>
  <c r="E43" i="29"/>
  <c r="E42" i="29"/>
  <c r="E41" i="29"/>
  <c r="E40" i="29"/>
  <c r="E39" i="29"/>
  <c r="E38" i="29"/>
  <c r="E37" i="29"/>
  <c r="E36" i="29"/>
  <c r="E34" i="29"/>
  <c r="E33" i="29"/>
  <c r="E32" i="29"/>
  <c r="E31" i="29"/>
  <c r="E30" i="29"/>
  <c r="E28" i="29"/>
  <c r="E27" i="29"/>
  <c r="E26" i="29"/>
  <c r="E19" i="29"/>
  <c r="E18" i="29"/>
  <c r="E17" i="29"/>
  <c r="E16" i="29"/>
  <c r="E15" i="29"/>
  <c r="E13" i="29"/>
  <c r="E12" i="29"/>
  <c r="E11" i="29"/>
  <c r="E10" i="29"/>
  <c r="E9" i="29"/>
  <c r="F17" i="2"/>
  <c r="F16" i="2"/>
  <c r="F15" i="2"/>
  <c r="F14" i="2"/>
  <c r="F13" i="2"/>
  <c r="F31" i="62"/>
  <c r="F30" i="62"/>
  <c r="F29" i="62"/>
  <c r="F28" i="62"/>
  <c r="F27" i="62"/>
  <c r="F26" i="62"/>
  <c r="F25" i="62"/>
  <c r="Q47" i="23"/>
  <c r="Q46" i="23"/>
  <c r="Q45" i="23"/>
  <c r="Q44" i="23"/>
  <c r="Q43" i="23"/>
  <c r="Q42" i="23"/>
  <c r="Q41" i="23"/>
  <c r="Q40" i="23"/>
  <c r="Q39" i="23"/>
  <c r="Q38" i="23"/>
  <c r="Q37" i="23"/>
  <c r="P37" i="23"/>
  <c r="P38" i="23"/>
  <c r="P39" i="23"/>
  <c r="P40" i="23"/>
  <c r="P41" i="23"/>
  <c r="Q26" i="23"/>
  <c r="Q25" i="23"/>
  <c r="Q24" i="23"/>
  <c r="Q23" i="23"/>
  <c r="Q22" i="23"/>
  <c r="F11" i="2" l="1"/>
  <c r="G43" i="23"/>
  <c r="F7" i="62" l="1"/>
  <c r="F23" i="62"/>
  <c r="F22" i="62"/>
  <c r="F21" i="62"/>
  <c r="F20" i="62"/>
  <c r="F19" i="62"/>
  <c r="F18" i="62"/>
  <c r="F17" i="62"/>
  <c r="F16" i="62"/>
  <c r="F15" i="62"/>
  <c r="F14" i="62"/>
  <c r="F12" i="62"/>
  <c r="F11" i="62"/>
  <c r="F10" i="62"/>
  <c r="F9" i="62"/>
  <c r="E6" i="2"/>
  <c r="O22" i="62"/>
  <c r="O23" i="62"/>
  <c r="T23" i="62"/>
  <c r="S23" i="62"/>
  <c r="R23" i="62"/>
  <c r="Q23" i="62"/>
  <c r="P23" i="62"/>
  <c r="N23" i="62"/>
  <c r="J23" i="62"/>
  <c r="M23" i="62"/>
  <c r="L23" i="62"/>
  <c r="K23" i="62"/>
  <c r="I23" i="62"/>
  <c r="D23" i="62"/>
  <c r="T22" i="62"/>
  <c r="S22" i="62"/>
  <c r="R22" i="62"/>
  <c r="Q22" i="62"/>
  <c r="P22" i="62"/>
  <c r="N22" i="62"/>
  <c r="J22" i="62"/>
  <c r="M22" i="62"/>
  <c r="L22" i="62"/>
  <c r="K22" i="62"/>
  <c r="I22" i="62"/>
  <c r="D22" i="62"/>
  <c r="T21" i="62"/>
  <c r="S21" i="62"/>
  <c r="R21" i="62"/>
  <c r="Q21" i="62"/>
  <c r="P21" i="62"/>
  <c r="O21" i="62"/>
  <c r="N21" i="62"/>
  <c r="J21" i="62"/>
  <c r="M21" i="62"/>
  <c r="L21" i="62"/>
  <c r="K21" i="62"/>
  <c r="I21" i="62"/>
  <c r="D21" i="62"/>
  <c r="T20" i="62"/>
  <c r="S20" i="62"/>
  <c r="R20" i="62"/>
  <c r="Q20" i="62"/>
  <c r="P20" i="62"/>
  <c r="O20" i="62"/>
  <c r="N20" i="62"/>
  <c r="J20" i="62"/>
  <c r="M20" i="62"/>
  <c r="L20" i="62"/>
  <c r="K20" i="62"/>
  <c r="I20" i="62"/>
  <c r="D20" i="62"/>
  <c r="T19" i="62"/>
  <c r="S19" i="62"/>
  <c r="R19" i="62"/>
  <c r="P19" i="62"/>
  <c r="O19" i="62"/>
  <c r="N19" i="62"/>
  <c r="M19" i="62"/>
  <c r="L19" i="62"/>
  <c r="K19" i="62"/>
  <c r="I19" i="62"/>
  <c r="T18" i="62"/>
  <c r="S18" i="62"/>
  <c r="R18" i="62"/>
  <c r="P18" i="62"/>
  <c r="O18" i="62"/>
  <c r="N18" i="62"/>
  <c r="M18" i="62"/>
  <c r="L18" i="62"/>
  <c r="K18" i="62"/>
  <c r="I18" i="62"/>
  <c r="T17" i="62"/>
  <c r="S17" i="62"/>
  <c r="R17" i="62"/>
  <c r="P17" i="62"/>
  <c r="O17" i="62"/>
  <c r="N17" i="62"/>
  <c r="M17" i="62"/>
  <c r="L17" i="62"/>
  <c r="K17" i="62"/>
  <c r="I17" i="62"/>
  <c r="T16" i="62"/>
  <c r="S16" i="62"/>
  <c r="R16" i="62"/>
  <c r="P16" i="62"/>
  <c r="O16" i="62"/>
  <c r="N16" i="62"/>
  <c r="M16" i="62"/>
  <c r="L16" i="62"/>
  <c r="K16" i="62"/>
  <c r="I16" i="62"/>
  <c r="T15" i="62"/>
  <c r="S15" i="62"/>
  <c r="R15" i="62"/>
  <c r="P15" i="62"/>
  <c r="O15" i="62"/>
  <c r="N15" i="62"/>
  <c r="M15" i="62"/>
  <c r="L15" i="62"/>
  <c r="K15" i="62"/>
  <c r="I15" i="62"/>
  <c r="T14" i="62"/>
  <c r="S14" i="62"/>
  <c r="R14" i="62"/>
  <c r="P14" i="62"/>
  <c r="O14" i="62"/>
  <c r="N14" i="62"/>
  <c r="M14" i="62"/>
  <c r="L14" i="62"/>
  <c r="K14" i="62"/>
  <c r="I14" i="62"/>
  <c r="T12" i="62"/>
  <c r="S12" i="62"/>
  <c r="R12" i="62"/>
  <c r="P12" i="62"/>
  <c r="O12" i="62"/>
  <c r="N12" i="62"/>
  <c r="M12" i="62"/>
  <c r="L12" i="62"/>
  <c r="K12" i="62"/>
  <c r="I12" i="62"/>
  <c r="T11" i="62"/>
  <c r="S11" i="62"/>
  <c r="R11" i="62"/>
  <c r="P11" i="62"/>
  <c r="O11" i="62"/>
  <c r="N11" i="62"/>
  <c r="M11" i="62"/>
  <c r="L11" i="62"/>
  <c r="K11" i="62"/>
  <c r="I11" i="62"/>
  <c r="T10" i="62"/>
  <c r="S10" i="62"/>
  <c r="R10" i="62"/>
  <c r="P10" i="62"/>
  <c r="O10" i="62"/>
  <c r="N10" i="62"/>
  <c r="M10" i="62"/>
  <c r="L10" i="62"/>
  <c r="K10" i="62"/>
  <c r="I10" i="62"/>
  <c r="T9" i="62"/>
  <c r="S9" i="62"/>
  <c r="R9" i="62"/>
  <c r="P9" i="62"/>
  <c r="O9" i="62"/>
  <c r="N9" i="62"/>
  <c r="M9" i="62"/>
  <c r="L9" i="62"/>
  <c r="K9" i="62"/>
  <c r="I9" i="62"/>
  <c r="Q36" i="15"/>
  <c r="Q35" i="15"/>
  <c r="Q34" i="15"/>
  <c r="Q33" i="15"/>
  <c r="Q32" i="15"/>
  <c r="Q31" i="15"/>
  <c r="Q30" i="15"/>
  <c r="Q29" i="15"/>
  <c r="Q28" i="15"/>
  <c r="Q27" i="15"/>
  <c r="Q26" i="15"/>
  <c r="H63" i="23"/>
  <c r="H62" i="23"/>
  <c r="F49" i="15"/>
  <c r="G49" i="58"/>
  <c r="G48" i="58"/>
  <c r="G47" i="58"/>
  <c r="G46" i="58"/>
  <c r="G45" i="58"/>
  <c r="F42" i="59"/>
  <c r="F40" i="59"/>
  <c r="F43" i="59"/>
  <c r="F41" i="59"/>
  <c r="F39" i="59"/>
  <c r="F53" i="60"/>
  <c r="F52" i="60"/>
  <c r="F51" i="60"/>
  <c r="F50" i="60"/>
  <c r="F49" i="60"/>
  <c r="H34" i="23"/>
  <c r="H32" i="23"/>
  <c r="H31" i="23"/>
  <c r="H30" i="23"/>
  <c r="H29" i="23"/>
  <c r="H28" i="23"/>
  <c r="B14" i="23"/>
  <c r="C14" i="23"/>
  <c r="E14" i="23"/>
  <c r="F14" i="23"/>
  <c r="H14" i="23"/>
  <c r="I14" i="23"/>
  <c r="J14" i="23"/>
  <c r="K14" i="23"/>
  <c r="L14" i="23"/>
  <c r="M14" i="23"/>
  <c r="N14" i="23"/>
  <c r="G14" i="23"/>
  <c r="O14" i="23"/>
  <c r="P14" i="23"/>
  <c r="Q14" i="23"/>
  <c r="R14" i="23"/>
  <c r="I25" i="29" l="1"/>
  <c r="I24" i="29"/>
  <c r="I23" i="29"/>
  <c r="I22" i="29"/>
  <c r="H44" i="23"/>
  <c r="H43" i="23"/>
  <c r="H42" i="23"/>
  <c r="H41" i="23"/>
  <c r="H40" i="23"/>
  <c r="H39" i="23"/>
  <c r="H38" i="23"/>
  <c r="H37" i="23"/>
  <c r="H36" i="23"/>
  <c r="H35" i="23"/>
  <c r="H26" i="23"/>
  <c r="H25" i="23"/>
  <c r="H24" i="23"/>
  <c r="H23" i="23"/>
  <c r="H22" i="23"/>
  <c r="H21" i="23"/>
  <c r="H20" i="23"/>
  <c r="H19" i="23"/>
  <c r="H18" i="23"/>
  <c r="H17" i="23"/>
  <c r="H15" i="23"/>
  <c r="H13" i="23"/>
  <c r="H12" i="23"/>
  <c r="H11" i="23"/>
  <c r="H10" i="23"/>
  <c r="H9" i="23"/>
  <c r="G25" i="29"/>
  <c r="F10" i="1"/>
  <c r="J89" i="61"/>
  <c r="I89" i="61"/>
  <c r="H89" i="61"/>
  <c r="G89" i="61"/>
  <c r="F89" i="61"/>
  <c r="E89" i="61"/>
  <c r="J88" i="61"/>
  <c r="I88" i="61"/>
  <c r="H88" i="61"/>
  <c r="G88" i="61"/>
  <c r="F88" i="61"/>
  <c r="E88" i="61"/>
  <c r="J87" i="61"/>
  <c r="I87" i="61"/>
  <c r="H87" i="61"/>
  <c r="G87" i="61"/>
  <c r="F87" i="61"/>
  <c r="E87" i="61"/>
  <c r="J86" i="61"/>
  <c r="I86" i="61"/>
  <c r="H86" i="61"/>
  <c r="G86" i="61"/>
  <c r="F86" i="61"/>
  <c r="E86" i="61"/>
  <c r="J85" i="61"/>
  <c r="I85" i="61"/>
  <c r="H85" i="61"/>
  <c r="G85" i="61"/>
  <c r="F85" i="61"/>
  <c r="E85" i="61"/>
  <c r="J84" i="61"/>
  <c r="I84" i="61"/>
  <c r="H84" i="61"/>
  <c r="G84" i="61"/>
  <c r="F84" i="61"/>
  <c r="E84" i="61"/>
  <c r="J83" i="61"/>
  <c r="I83" i="61"/>
  <c r="H83" i="61"/>
  <c r="G83" i="61"/>
  <c r="F83" i="61"/>
  <c r="E83" i="61"/>
  <c r="J82" i="61"/>
  <c r="I82" i="61"/>
  <c r="H82" i="61"/>
  <c r="G82" i="61"/>
  <c r="F82" i="61"/>
  <c r="E82" i="61"/>
  <c r="J81" i="61"/>
  <c r="I81" i="61"/>
  <c r="H81" i="61"/>
  <c r="G81" i="61"/>
  <c r="F81" i="61"/>
  <c r="E81" i="61"/>
  <c r="J80" i="61"/>
  <c r="I80" i="61"/>
  <c r="H80" i="61"/>
  <c r="G80" i="61"/>
  <c r="F80" i="61"/>
  <c r="E80" i="61"/>
  <c r="J79" i="61"/>
  <c r="I79" i="61"/>
  <c r="H79" i="61"/>
  <c r="G79" i="61"/>
  <c r="F79" i="61"/>
  <c r="E79" i="61"/>
  <c r="J78" i="61"/>
  <c r="I78" i="61"/>
  <c r="H78" i="61"/>
  <c r="G78" i="61"/>
  <c r="F78" i="61"/>
  <c r="E78" i="61"/>
  <c r="J77" i="61"/>
  <c r="I77" i="61"/>
  <c r="H77" i="61"/>
  <c r="G77" i="61"/>
  <c r="F77" i="61"/>
  <c r="E77" i="61"/>
  <c r="J76" i="61"/>
  <c r="I76" i="61"/>
  <c r="H76" i="61"/>
  <c r="G76" i="61"/>
  <c r="F76" i="61"/>
  <c r="E76" i="61"/>
  <c r="J75" i="61"/>
  <c r="I75" i="61"/>
  <c r="H75" i="61"/>
  <c r="G75" i="61"/>
  <c r="F75" i="61"/>
  <c r="E75" i="61"/>
  <c r="J74" i="61"/>
  <c r="I74" i="61"/>
  <c r="H74" i="61"/>
  <c r="G74" i="61"/>
  <c r="F74" i="61"/>
  <c r="E74" i="61"/>
  <c r="J73" i="61"/>
  <c r="I73" i="61"/>
  <c r="H73" i="61"/>
  <c r="G73" i="61"/>
  <c r="F73" i="61"/>
  <c r="E73" i="61"/>
  <c r="J72" i="61"/>
  <c r="I72" i="61"/>
  <c r="H72" i="61"/>
  <c r="G72" i="61"/>
  <c r="F72" i="61"/>
  <c r="E72" i="61"/>
  <c r="J71" i="61"/>
  <c r="I71" i="61"/>
  <c r="H71" i="61"/>
  <c r="G71" i="61"/>
  <c r="F71" i="61"/>
  <c r="E71" i="61"/>
  <c r="J70" i="61"/>
  <c r="I70" i="61"/>
  <c r="H70" i="61"/>
  <c r="G70" i="61"/>
  <c r="F70" i="61"/>
  <c r="E70" i="61"/>
  <c r="J69" i="61"/>
  <c r="I69" i="61"/>
  <c r="H69" i="61"/>
  <c r="G69" i="61"/>
  <c r="F69" i="61"/>
  <c r="E69" i="61"/>
  <c r="J68" i="61"/>
  <c r="I68" i="61"/>
  <c r="H68" i="61"/>
  <c r="G68" i="61"/>
  <c r="F68" i="61"/>
  <c r="E68" i="61"/>
  <c r="J67" i="61"/>
  <c r="I67" i="61"/>
  <c r="H67" i="61"/>
  <c r="G67" i="61"/>
  <c r="F67" i="61"/>
  <c r="E67" i="61"/>
  <c r="J66" i="61"/>
  <c r="I66" i="61"/>
  <c r="H66" i="61"/>
  <c r="G66" i="61"/>
  <c r="F66" i="61"/>
  <c r="E66" i="61"/>
  <c r="J65" i="61"/>
  <c r="I65" i="61"/>
  <c r="H65" i="61"/>
  <c r="G65" i="61"/>
  <c r="F65" i="61"/>
  <c r="E65" i="61"/>
  <c r="J64" i="61"/>
  <c r="I64" i="61"/>
  <c r="H64" i="61"/>
  <c r="G64" i="61"/>
  <c r="F64" i="61"/>
  <c r="E64" i="61"/>
  <c r="J63" i="61"/>
  <c r="I63" i="61"/>
  <c r="H63" i="61"/>
  <c r="G63" i="61"/>
  <c r="F63" i="61"/>
  <c r="E63" i="61"/>
  <c r="J62" i="61"/>
  <c r="I62" i="61"/>
  <c r="H62" i="61"/>
  <c r="G62" i="61"/>
  <c r="F62" i="61"/>
  <c r="E62" i="61"/>
  <c r="J61" i="61"/>
  <c r="I61" i="61"/>
  <c r="H61" i="61"/>
  <c r="G61" i="61"/>
  <c r="F61" i="61"/>
  <c r="E61" i="61"/>
  <c r="J60" i="61"/>
  <c r="I60" i="61"/>
  <c r="H60" i="61"/>
  <c r="G60" i="61"/>
  <c r="F60" i="61"/>
  <c r="E60" i="61"/>
  <c r="J58" i="61"/>
  <c r="I58" i="61"/>
  <c r="H58" i="61"/>
  <c r="G58" i="61"/>
  <c r="F58" i="61"/>
  <c r="E58" i="61"/>
  <c r="J57" i="61"/>
  <c r="I57" i="61"/>
  <c r="H57" i="61"/>
  <c r="G57" i="61"/>
  <c r="F57" i="61"/>
  <c r="E57" i="61"/>
  <c r="J56" i="61"/>
  <c r="I56" i="61"/>
  <c r="H56" i="61"/>
  <c r="G56" i="61"/>
  <c r="F56" i="61"/>
  <c r="E56" i="61"/>
  <c r="J55" i="61"/>
  <c r="I55" i="61"/>
  <c r="H55" i="61"/>
  <c r="G55" i="61"/>
  <c r="F55" i="61"/>
  <c r="E55" i="61"/>
  <c r="J54" i="61"/>
  <c r="I54" i="61"/>
  <c r="H54" i="61"/>
  <c r="G54" i="61"/>
  <c r="F54" i="61"/>
  <c r="E54" i="61"/>
  <c r="J53" i="61"/>
  <c r="I53" i="61"/>
  <c r="H53" i="61"/>
  <c r="G53" i="61"/>
  <c r="F53" i="61"/>
  <c r="E53" i="61"/>
  <c r="J52" i="61"/>
  <c r="I52" i="61"/>
  <c r="H52" i="61"/>
  <c r="G52" i="61"/>
  <c r="F52" i="61"/>
  <c r="E52" i="61"/>
  <c r="J51" i="61"/>
  <c r="I51" i="61"/>
  <c r="H51" i="61"/>
  <c r="G51" i="61"/>
  <c r="F51" i="61"/>
  <c r="E51" i="61"/>
  <c r="J50" i="61"/>
  <c r="I50" i="61"/>
  <c r="H50" i="61"/>
  <c r="G50" i="61"/>
  <c r="F50" i="61"/>
  <c r="E50" i="61"/>
  <c r="J49" i="61"/>
  <c r="I49" i="61"/>
  <c r="H49" i="61"/>
  <c r="G49" i="61"/>
  <c r="F49" i="61"/>
  <c r="E49" i="61"/>
  <c r="J48" i="61"/>
  <c r="I48" i="61"/>
  <c r="H48" i="61"/>
  <c r="G48" i="61"/>
  <c r="F48" i="61"/>
  <c r="E48" i="61"/>
  <c r="J47" i="61"/>
  <c r="I47" i="61"/>
  <c r="H47" i="61"/>
  <c r="G47" i="61"/>
  <c r="F47" i="61"/>
  <c r="E47" i="61"/>
  <c r="J46" i="61"/>
  <c r="I46" i="61"/>
  <c r="H46" i="61"/>
  <c r="G46" i="61"/>
  <c r="F46" i="61"/>
  <c r="E46" i="61"/>
  <c r="J45" i="61"/>
  <c r="I45" i="61"/>
  <c r="H45" i="61"/>
  <c r="G45" i="61"/>
  <c r="F45" i="61"/>
  <c r="E45" i="61"/>
  <c r="J44" i="61"/>
  <c r="I44" i="61"/>
  <c r="H44" i="61"/>
  <c r="G44" i="61"/>
  <c r="F44" i="61"/>
  <c r="E44" i="61"/>
  <c r="J43" i="61"/>
  <c r="I43" i="61"/>
  <c r="H43" i="61"/>
  <c r="G43" i="61"/>
  <c r="F43" i="61"/>
  <c r="E43" i="61"/>
  <c r="J42" i="61"/>
  <c r="I42" i="61"/>
  <c r="H42" i="61"/>
  <c r="G42" i="61"/>
  <c r="F42" i="61"/>
  <c r="E42" i="61"/>
  <c r="J41" i="61"/>
  <c r="I41" i="61"/>
  <c r="H41" i="61"/>
  <c r="G41" i="61"/>
  <c r="F41" i="61"/>
  <c r="E41" i="61"/>
  <c r="J40" i="61"/>
  <c r="I40" i="61"/>
  <c r="H40" i="61"/>
  <c r="G40" i="61"/>
  <c r="F40" i="61"/>
  <c r="E40" i="61"/>
  <c r="J39" i="61"/>
  <c r="I39" i="61"/>
  <c r="H39" i="61"/>
  <c r="G39" i="61"/>
  <c r="F39" i="61"/>
  <c r="E39" i="61"/>
  <c r="J38" i="61"/>
  <c r="I38" i="61"/>
  <c r="H38" i="61"/>
  <c r="G38" i="61"/>
  <c r="F38" i="61"/>
  <c r="E38" i="61"/>
  <c r="J37" i="61"/>
  <c r="I37" i="61"/>
  <c r="H37" i="61"/>
  <c r="G37" i="61"/>
  <c r="F37" i="61"/>
  <c r="E37" i="61"/>
  <c r="J36" i="61"/>
  <c r="I36" i="61"/>
  <c r="H36" i="61"/>
  <c r="G36" i="61"/>
  <c r="F36" i="61"/>
  <c r="E36" i="61"/>
  <c r="J35" i="61"/>
  <c r="I35" i="61"/>
  <c r="H35" i="61"/>
  <c r="G35" i="61"/>
  <c r="F35" i="61"/>
  <c r="E35" i="61"/>
  <c r="J34" i="61"/>
  <c r="I34" i="61"/>
  <c r="H34" i="61"/>
  <c r="G34" i="61"/>
  <c r="F34" i="61"/>
  <c r="E34" i="61"/>
  <c r="J33" i="61"/>
  <c r="I33" i="61"/>
  <c r="H33" i="61"/>
  <c r="G33" i="61"/>
  <c r="F33" i="61"/>
  <c r="E33" i="61"/>
  <c r="J32" i="61"/>
  <c r="I32" i="61"/>
  <c r="H32" i="61"/>
  <c r="G32" i="61"/>
  <c r="F32" i="61"/>
  <c r="E32" i="61"/>
  <c r="J31" i="61"/>
  <c r="I31" i="61"/>
  <c r="H31" i="61"/>
  <c r="G31" i="61"/>
  <c r="F31" i="61"/>
  <c r="E31" i="61"/>
  <c r="J29" i="61"/>
  <c r="I29" i="61"/>
  <c r="H29" i="61"/>
  <c r="G29" i="61"/>
  <c r="F29" i="61"/>
  <c r="E29" i="61"/>
  <c r="J28" i="61"/>
  <c r="I28" i="61"/>
  <c r="H28" i="61"/>
  <c r="G28" i="61"/>
  <c r="F28" i="61"/>
  <c r="E28" i="61"/>
  <c r="J27" i="61"/>
  <c r="I27" i="61"/>
  <c r="H27" i="61"/>
  <c r="G27" i="61"/>
  <c r="F27" i="61"/>
  <c r="E27" i="61"/>
  <c r="J26" i="61"/>
  <c r="I26" i="61"/>
  <c r="H26" i="61"/>
  <c r="G26" i="61"/>
  <c r="F26" i="61"/>
  <c r="E26" i="61"/>
  <c r="J25" i="61"/>
  <c r="I25" i="61"/>
  <c r="H25" i="61"/>
  <c r="G25" i="61"/>
  <c r="F25" i="61"/>
  <c r="E25" i="61"/>
  <c r="J24" i="61"/>
  <c r="I24" i="61"/>
  <c r="H24" i="61"/>
  <c r="G24" i="61"/>
  <c r="F24" i="61"/>
  <c r="E24" i="61"/>
  <c r="J23" i="61"/>
  <c r="I23" i="61"/>
  <c r="H23" i="61"/>
  <c r="G23" i="61"/>
  <c r="F23" i="61"/>
  <c r="E23" i="61"/>
  <c r="J22" i="61"/>
  <c r="I22" i="61"/>
  <c r="H22" i="61"/>
  <c r="G22" i="61"/>
  <c r="F22" i="61"/>
  <c r="E22" i="61"/>
  <c r="J21" i="61"/>
  <c r="I21" i="61"/>
  <c r="H21" i="61"/>
  <c r="G21" i="61"/>
  <c r="F21" i="61"/>
  <c r="E21" i="61"/>
  <c r="J20" i="61"/>
  <c r="I20" i="61"/>
  <c r="H20" i="61"/>
  <c r="G20" i="61"/>
  <c r="F20" i="61"/>
  <c r="E20" i="61"/>
  <c r="J19" i="61"/>
  <c r="I19" i="61"/>
  <c r="H19" i="61"/>
  <c r="G19" i="61"/>
  <c r="F19" i="61"/>
  <c r="E19" i="61"/>
  <c r="J18" i="61"/>
  <c r="I18" i="61"/>
  <c r="H18" i="61"/>
  <c r="G18" i="61"/>
  <c r="F18" i="61"/>
  <c r="E18" i="61"/>
  <c r="J17" i="61"/>
  <c r="I17" i="61"/>
  <c r="H17" i="61"/>
  <c r="G17" i="61"/>
  <c r="F17" i="61"/>
  <c r="E17" i="61"/>
  <c r="J16" i="61"/>
  <c r="I16" i="61"/>
  <c r="H16" i="61"/>
  <c r="G16" i="61"/>
  <c r="F16" i="61"/>
  <c r="E16" i="61"/>
  <c r="J15" i="61"/>
  <c r="I15" i="61"/>
  <c r="H15" i="61"/>
  <c r="G15" i="61"/>
  <c r="F15" i="61"/>
  <c r="E15" i="61"/>
  <c r="J14" i="61"/>
  <c r="I14" i="61"/>
  <c r="H14" i="61"/>
  <c r="G14" i="61"/>
  <c r="F14" i="61"/>
  <c r="E14" i="61"/>
  <c r="J13" i="61"/>
  <c r="I13" i="61"/>
  <c r="H13" i="61"/>
  <c r="G13" i="61"/>
  <c r="F13" i="61"/>
  <c r="E13" i="61"/>
  <c r="J12" i="61"/>
  <c r="I12" i="61"/>
  <c r="H12" i="61"/>
  <c r="G12" i="61"/>
  <c r="F12" i="61"/>
  <c r="E12" i="61"/>
  <c r="J11" i="61"/>
  <c r="I11" i="61"/>
  <c r="H11" i="61"/>
  <c r="G11" i="61"/>
  <c r="F11" i="61"/>
  <c r="E11" i="61"/>
  <c r="J10" i="61"/>
  <c r="I10" i="61"/>
  <c r="H10" i="61"/>
  <c r="G10" i="61"/>
  <c r="F10" i="61"/>
  <c r="E10" i="61"/>
  <c r="J9" i="61"/>
  <c r="I9" i="61"/>
  <c r="H9" i="61"/>
  <c r="G9" i="61"/>
  <c r="F9" i="61"/>
  <c r="E9" i="61"/>
  <c r="J8" i="61"/>
  <c r="I8" i="61"/>
  <c r="H8" i="61"/>
  <c r="G8" i="61"/>
  <c r="F8" i="61"/>
  <c r="E8" i="61"/>
  <c r="E6" i="61"/>
  <c r="E11" i="2"/>
  <c r="E10" i="2"/>
  <c r="E9" i="2"/>
  <c r="E8" i="2"/>
  <c r="F6" i="2"/>
  <c r="O47" i="23"/>
  <c r="O46" i="23"/>
  <c r="O45" i="23"/>
  <c r="O44" i="23"/>
  <c r="O43" i="23"/>
  <c r="O42" i="23"/>
  <c r="O41" i="23"/>
  <c r="O40" i="23"/>
  <c r="O39" i="23"/>
  <c r="O38" i="23"/>
  <c r="O37" i="23"/>
  <c r="O36" i="23"/>
  <c r="O35" i="23"/>
  <c r="O34" i="23"/>
  <c r="O32" i="23"/>
  <c r="O31" i="23"/>
  <c r="O30" i="23"/>
  <c r="O29" i="23"/>
  <c r="O28" i="23"/>
  <c r="O26" i="23"/>
  <c r="O25" i="23"/>
  <c r="O24" i="23"/>
  <c r="O23" i="23"/>
  <c r="O22" i="23"/>
  <c r="O21" i="23"/>
  <c r="O20" i="23"/>
  <c r="O19" i="23"/>
  <c r="O18" i="23"/>
  <c r="O17" i="23"/>
  <c r="O15" i="23"/>
  <c r="O13" i="23"/>
  <c r="O12" i="23"/>
  <c r="O11" i="23"/>
  <c r="O10" i="23"/>
  <c r="O9" i="23"/>
  <c r="O36" i="15"/>
  <c r="O35" i="15"/>
  <c r="O34" i="15"/>
  <c r="O33" i="15"/>
  <c r="O32" i="15"/>
  <c r="O31" i="15"/>
  <c r="O30" i="15"/>
  <c r="O29" i="15"/>
  <c r="O28" i="15"/>
  <c r="O27" i="15"/>
  <c r="O26" i="15"/>
  <c r="O25" i="15"/>
  <c r="O24" i="15"/>
  <c r="O23" i="15"/>
  <c r="O22" i="15"/>
  <c r="O21" i="15"/>
  <c r="O20" i="15"/>
  <c r="O19" i="15"/>
  <c r="O18" i="15"/>
  <c r="O17" i="15"/>
  <c r="O15" i="15"/>
  <c r="O14" i="15"/>
  <c r="O13" i="15"/>
  <c r="O12" i="15"/>
  <c r="O11" i="15"/>
  <c r="O10" i="15"/>
  <c r="O9" i="15"/>
  <c r="P25" i="29"/>
  <c r="Q20" i="29"/>
  <c r="Q22" i="29"/>
  <c r="Q23" i="29"/>
  <c r="Q24" i="29"/>
  <c r="Q25" i="29"/>
  <c r="G29" i="51"/>
  <c r="G28" i="51"/>
  <c r="G27" i="51"/>
  <c r="G26" i="51"/>
  <c r="G25" i="51"/>
  <c r="G24" i="51"/>
  <c r="G23" i="51"/>
  <c r="G22" i="51"/>
  <c r="G21" i="51"/>
  <c r="G20" i="51"/>
  <c r="G19" i="51"/>
  <c r="G17" i="51"/>
  <c r="G16" i="51"/>
  <c r="G15" i="51"/>
  <c r="G14" i="51"/>
  <c r="G13" i="51"/>
  <c r="G12" i="51"/>
  <c r="G11" i="51"/>
  <c r="G10" i="51"/>
  <c r="G9" i="51"/>
  <c r="F29" i="51"/>
  <c r="F28" i="51"/>
  <c r="F27" i="51"/>
  <c r="F26" i="51"/>
  <c r="F25" i="51"/>
  <c r="F24" i="51"/>
  <c r="F23" i="51"/>
  <c r="F22" i="51"/>
  <c r="F21" i="51"/>
  <c r="F20" i="51"/>
  <c r="F19" i="51"/>
  <c r="F17" i="51"/>
  <c r="F16" i="51"/>
  <c r="F15" i="51"/>
  <c r="F14" i="51"/>
  <c r="F13" i="51"/>
  <c r="F12" i="51"/>
  <c r="F11" i="51"/>
  <c r="F10" i="51"/>
  <c r="F9" i="51"/>
  <c r="F31" i="51"/>
  <c r="F32" i="51"/>
  <c r="F33" i="51"/>
  <c r="F34" i="51"/>
  <c r="F35" i="51"/>
  <c r="P11" i="2"/>
  <c r="O11" i="2"/>
  <c r="N11" i="2"/>
  <c r="M11" i="2"/>
  <c r="L11" i="2"/>
  <c r="K11" i="2"/>
  <c r="J11" i="2"/>
  <c r="I11" i="2"/>
  <c r="H11" i="2"/>
  <c r="G11" i="2"/>
  <c r="P10" i="2"/>
  <c r="O10" i="2"/>
  <c r="N10" i="2"/>
  <c r="M10" i="2"/>
  <c r="L10" i="2"/>
  <c r="K10" i="2"/>
  <c r="J10" i="2"/>
  <c r="I10" i="2"/>
  <c r="H10" i="2"/>
  <c r="G10" i="2"/>
  <c r="F10" i="2"/>
  <c r="P9" i="2"/>
  <c r="O9" i="2"/>
  <c r="N9" i="2"/>
  <c r="M9" i="2"/>
  <c r="L9" i="2"/>
  <c r="K9" i="2"/>
  <c r="J9" i="2"/>
  <c r="I9" i="2"/>
  <c r="H9" i="2"/>
  <c r="G9" i="2"/>
  <c r="P8" i="2"/>
  <c r="O8" i="2"/>
  <c r="N8" i="2"/>
  <c r="M8" i="2"/>
  <c r="L8" i="2"/>
  <c r="K8" i="2"/>
  <c r="J8" i="2"/>
  <c r="I8" i="2"/>
  <c r="H8" i="2"/>
  <c r="G8" i="2"/>
  <c r="F9" i="2"/>
  <c r="F8" i="2"/>
  <c r="F47" i="60"/>
  <c r="F46" i="60"/>
  <c r="F45" i="60"/>
  <c r="F44" i="60"/>
  <c r="F43" i="60"/>
  <c r="F42" i="60"/>
  <c r="F37" i="59"/>
  <c r="E37" i="59"/>
  <c r="F36" i="59"/>
  <c r="E36" i="59"/>
  <c r="G43" i="58"/>
  <c r="F43" i="58"/>
  <c r="G42" i="58"/>
  <c r="F42" i="58"/>
  <c r="G41" i="58"/>
  <c r="F41" i="58"/>
  <c r="G40" i="58"/>
  <c r="F40" i="58"/>
  <c r="G39" i="58"/>
  <c r="F39" i="58"/>
  <c r="G38" i="58"/>
  <c r="F38" i="58"/>
  <c r="G37" i="58"/>
  <c r="F37" i="58"/>
  <c r="G36" i="58"/>
  <c r="F36" i="58"/>
  <c r="G35" i="58"/>
  <c r="F35" i="58"/>
  <c r="G34" i="58"/>
  <c r="F34" i="58"/>
  <c r="G33" i="58"/>
  <c r="F33" i="58"/>
  <c r="G32" i="58"/>
  <c r="F32" i="58"/>
  <c r="G31" i="58"/>
  <c r="F31" i="58"/>
  <c r="G30" i="58"/>
  <c r="F30" i="58"/>
  <c r="G29" i="58"/>
  <c r="F29" i="58"/>
  <c r="G28" i="58"/>
  <c r="F28" i="58"/>
  <c r="G27" i="58"/>
  <c r="F27" i="58"/>
  <c r="G26" i="58"/>
  <c r="F26" i="58"/>
  <c r="G25" i="58"/>
  <c r="F25" i="58"/>
  <c r="G24" i="58"/>
  <c r="F24" i="58"/>
  <c r="G23" i="58"/>
  <c r="F23" i="58"/>
  <c r="G22" i="58"/>
  <c r="F22" i="58"/>
  <c r="G20" i="58"/>
  <c r="F20" i="58"/>
  <c r="G19" i="58"/>
  <c r="F19" i="58"/>
  <c r="G18" i="58"/>
  <c r="F18" i="58"/>
  <c r="G17" i="58"/>
  <c r="F17" i="58"/>
  <c r="G15" i="58"/>
  <c r="F15" i="58"/>
  <c r="G14" i="58"/>
  <c r="F14" i="58"/>
  <c r="G13" i="58"/>
  <c r="F13" i="58"/>
  <c r="G12" i="58"/>
  <c r="F12" i="58"/>
  <c r="G11" i="58"/>
  <c r="F11" i="58"/>
  <c r="G10" i="58"/>
  <c r="F10" i="58"/>
  <c r="G9" i="58"/>
  <c r="F9" i="58"/>
  <c r="G8" i="58"/>
  <c r="F8" i="58"/>
  <c r="G7" i="58"/>
  <c r="F7" i="58"/>
  <c r="I22" i="15" l="1"/>
  <c r="G10" i="15" l="1"/>
  <c r="G11" i="15"/>
  <c r="G12" i="15"/>
  <c r="G13" i="15"/>
  <c r="G14" i="15"/>
  <c r="G15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3" i="15"/>
  <c r="G34" i="15"/>
  <c r="G35" i="15"/>
  <c r="G36" i="15"/>
  <c r="G9" i="15"/>
  <c r="F7" i="51"/>
  <c r="F48" i="15" l="1"/>
  <c r="H57" i="29" l="1"/>
  <c r="H25" i="29"/>
  <c r="H24" i="29"/>
  <c r="H23" i="29"/>
  <c r="H22" i="29"/>
  <c r="Q25" i="15" l="1"/>
  <c r="Q24" i="15"/>
  <c r="Q23" i="15"/>
  <c r="Q22" i="15"/>
  <c r="Q21" i="15"/>
  <c r="Q20" i="15"/>
  <c r="Q19" i="15"/>
  <c r="Q18" i="15"/>
  <c r="Q17" i="15"/>
  <c r="Q15" i="15"/>
  <c r="Q14" i="15"/>
  <c r="Q13" i="15"/>
  <c r="Q12" i="15"/>
  <c r="Q11" i="15"/>
  <c r="Q10" i="15"/>
  <c r="Q9" i="15"/>
  <c r="Q36" i="23"/>
  <c r="Q35" i="23"/>
  <c r="Q34" i="23"/>
  <c r="Q32" i="23"/>
  <c r="Q31" i="23"/>
  <c r="Q30" i="23"/>
  <c r="Q29" i="23"/>
  <c r="Q28" i="23"/>
  <c r="Q21" i="23"/>
  <c r="Q20" i="23"/>
  <c r="Q19" i="23"/>
  <c r="Q18" i="23"/>
  <c r="Q17" i="23"/>
  <c r="Q15" i="23"/>
  <c r="Q13" i="23"/>
  <c r="Q12" i="23"/>
  <c r="Q11" i="23"/>
  <c r="Q10" i="23"/>
  <c r="Q9" i="23"/>
  <c r="R20" i="29"/>
  <c r="K26" i="23" l="1"/>
  <c r="J26" i="23"/>
  <c r="I26" i="23"/>
  <c r="R26" i="23"/>
  <c r="P26" i="23"/>
  <c r="G26" i="23"/>
  <c r="N26" i="23"/>
  <c r="M26" i="23"/>
  <c r="L26" i="23"/>
  <c r="F26" i="23"/>
  <c r="E26" i="23"/>
  <c r="C26" i="23"/>
  <c r="K25" i="23"/>
  <c r="J25" i="23"/>
  <c r="I25" i="23"/>
  <c r="R25" i="23"/>
  <c r="P25" i="23"/>
  <c r="G25" i="23"/>
  <c r="N25" i="23"/>
  <c r="M25" i="23"/>
  <c r="L25" i="23"/>
  <c r="F25" i="23"/>
  <c r="E25" i="23"/>
  <c r="C25" i="23"/>
  <c r="B25" i="23"/>
  <c r="C28" i="29" l="1"/>
  <c r="C27" i="29"/>
  <c r="L25" i="29"/>
  <c r="K25" i="29"/>
  <c r="S25" i="29"/>
  <c r="O25" i="29"/>
  <c r="N25" i="29"/>
  <c r="M25" i="29"/>
  <c r="F25" i="29"/>
  <c r="E25" i="29"/>
  <c r="C25" i="29"/>
  <c r="L24" i="29"/>
  <c r="K24" i="29"/>
  <c r="S24" i="29"/>
  <c r="O24" i="29"/>
  <c r="N24" i="29"/>
  <c r="M24" i="29"/>
  <c r="G24" i="29"/>
  <c r="F24" i="29"/>
  <c r="E24" i="29"/>
  <c r="C24" i="29"/>
  <c r="L23" i="29"/>
  <c r="K23" i="29"/>
  <c r="S23" i="29"/>
  <c r="O23" i="29"/>
  <c r="N23" i="29"/>
  <c r="M23" i="29"/>
  <c r="G23" i="29"/>
  <c r="F23" i="29"/>
  <c r="E23" i="29"/>
  <c r="C23" i="29"/>
  <c r="H20" i="29"/>
  <c r="R47" i="23" l="1"/>
  <c r="F16" i="1"/>
  <c r="F15" i="1"/>
  <c r="F14" i="1"/>
  <c r="F13" i="1"/>
  <c r="E9" i="23"/>
  <c r="H15" i="15" l="1"/>
  <c r="E25" i="15"/>
  <c r="E24" i="15"/>
  <c r="E23" i="15"/>
  <c r="E15" i="15"/>
  <c r="E14" i="15"/>
  <c r="E13" i="15"/>
  <c r="E12" i="15"/>
  <c r="E11" i="15"/>
  <c r="F47" i="15"/>
  <c r="F46" i="15"/>
  <c r="F45" i="15"/>
  <c r="F44" i="15"/>
  <c r="F43" i="15"/>
  <c r="F42" i="15"/>
  <c r="F41" i="15"/>
  <c r="F40" i="15"/>
  <c r="F39" i="15"/>
  <c r="F38" i="15"/>
  <c r="H61" i="23"/>
  <c r="H60" i="23"/>
  <c r="H59" i="23"/>
  <c r="H58" i="23"/>
  <c r="H57" i="23"/>
  <c r="H56" i="23"/>
  <c r="H55" i="23"/>
  <c r="H54" i="23"/>
  <c r="H53" i="23"/>
  <c r="H52" i="23"/>
  <c r="H51" i="23"/>
  <c r="H56" i="29"/>
  <c r="H55" i="29"/>
  <c r="H54" i="29"/>
  <c r="H53" i="29"/>
  <c r="H52" i="29"/>
  <c r="H51" i="29"/>
  <c r="H50" i="29"/>
  <c r="H49" i="29"/>
  <c r="H48" i="29"/>
  <c r="H47" i="29"/>
  <c r="H46" i="29"/>
  <c r="R36" i="15"/>
  <c r="P36" i="15"/>
  <c r="N36" i="15"/>
  <c r="M36" i="15"/>
  <c r="H36" i="15"/>
  <c r="F36" i="15"/>
  <c r="E36" i="15"/>
  <c r="R35" i="15"/>
  <c r="P35" i="15"/>
  <c r="N35" i="15"/>
  <c r="M35" i="15"/>
  <c r="H35" i="15"/>
  <c r="F35" i="15"/>
  <c r="E35" i="15"/>
  <c r="R34" i="15"/>
  <c r="P34" i="15"/>
  <c r="N34" i="15"/>
  <c r="M34" i="15"/>
  <c r="H34" i="15"/>
  <c r="F34" i="15"/>
  <c r="E34" i="15"/>
  <c r="R33" i="15"/>
  <c r="P33" i="15"/>
  <c r="N33" i="15"/>
  <c r="M33" i="15"/>
  <c r="H33" i="15"/>
  <c r="F33" i="15"/>
  <c r="E33" i="15"/>
  <c r="R32" i="15"/>
  <c r="P32" i="15"/>
  <c r="M32" i="15"/>
  <c r="H32" i="15"/>
  <c r="F32" i="15"/>
  <c r="E32" i="15"/>
  <c r="R31" i="15"/>
  <c r="P31" i="15"/>
  <c r="M31" i="15"/>
  <c r="H31" i="15"/>
  <c r="F31" i="15"/>
  <c r="E31" i="15"/>
  <c r="R30" i="15"/>
  <c r="P30" i="15"/>
  <c r="N30" i="15"/>
  <c r="M30" i="15"/>
  <c r="H30" i="15"/>
  <c r="F30" i="15"/>
  <c r="E30" i="15"/>
  <c r="R29" i="15"/>
  <c r="P29" i="15"/>
  <c r="N29" i="15"/>
  <c r="M29" i="15"/>
  <c r="H29" i="15"/>
  <c r="F29" i="15"/>
  <c r="E29" i="15"/>
  <c r="R28" i="15"/>
  <c r="P28" i="15"/>
  <c r="N28" i="15"/>
  <c r="M28" i="15"/>
  <c r="H28" i="15"/>
  <c r="F28" i="15"/>
  <c r="E28" i="15"/>
  <c r="R27" i="15"/>
  <c r="P27" i="15"/>
  <c r="N27" i="15"/>
  <c r="M27" i="15"/>
  <c r="H27" i="15"/>
  <c r="F27" i="15"/>
  <c r="E27" i="15"/>
  <c r="R26" i="15"/>
  <c r="P26" i="15"/>
  <c r="N26" i="15"/>
  <c r="M26" i="15"/>
  <c r="H26" i="15"/>
  <c r="F26" i="15"/>
  <c r="E26" i="15"/>
  <c r="R25" i="15"/>
  <c r="P25" i="15"/>
  <c r="N25" i="15"/>
  <c r="M25" i="15"/>
  <c r="L25" i="15"/>
  <c r="F25" i="15"/>
  <c r="R24" i="15"/>
  <c r="P24" i="15"/>
  <c r="N24" i="15"/>
  <c r="M24" i="15"/>
  <c r="L24" i="15"/>
  <c r="F24" i="15"/>
  <c r="R23" i="15"/>
  <c r="P23" i="15"/>
  <c r="N23" i="15"/>
  <c r="M23" i="15"/>
  <c r="L23" i="15"/>
  <c r="F23" i="15"/>
  <c r="R22" i="15"/>
  <c r="P22" i="15"/>
  <c r="N22" i="15"/>
  <c r="M22" i="15"/>
  <c r="L22" i="15"/>
  <c r="F22" i="15"/>
  <c r="E22" i="15"/>
  <c r="R21" i="15"/>
  <c r="P21" i="15"/>
  <c r="N21" i="15"/>
  <c r="M21" i="15"/>
  <c r="L21" i="15"/>
  <c r="F21" i="15"/>
  <c r="E21" i="15"/>
  <c r="R20" i="15"/>
  <c r="P20" i="15"/>
  <c r="N20" i="15"/>
  <c r="M20" i="15"/>
  <c r="L20" i="15"/>
  <c r="F20" i="15"/>
  <c r="E20" i="15"/>
  <c r="R19" i="15"/>
  <c r="P19" i="15"/>
  <c r="N19" i="15"/>
  <c r="M19" i="15"/>
  <c r="L19" i="15"/>
  <c r="F19" i="15"/>
  <c r="E19" i="15"/>
  <c r="R18" i="15"/>
  <c r="P18" i="15"/>
  <c r="N18" i="15"/>
  <c r="M18" i="15"/>
  <c r="L18" i="15"/>
  <c r="F18" i="15"/>
  <c r="E18" i="15"/>
  <c r="R17" i="15"/>
  <c r="P17" i="15"/>
  <c r="N17" i="15"/>
  <c r="M17" i="15"/>
  <c r="L17" i="15"/>
  <c r="F17" i="15"/>
  <c r="E17" i="15"/>
  <c r="R15" i="15"/>
  <c r="P15" i="15"/>
  <c r="N15" i="15"/>
  <c r="M15" i="15"/>
  <c r="L15" i="15"/>
  <c r="F15" i="15"/>
  <c r="R14" i="15"/>
  <c r="P14" i="15"/>
  <c r="N14" i="15"/>
  <c r="M14" i="15"/>
  <c r="L14" i="15"/>
  <c r="F14" i="15"/>
  <c r="R13" i="15"/>
  <c r="P13" i="15"/>
  <c r="N13" i="15"/>
  <c r="M13" i="15"/>
  <c r="L13" i="15"/>
  <c r="F13" i="15"/>
  <c r="R12" i="15"/>
  <c r="P12" i="15"/>
  <c r="N12" i="15"/>
  <c r="M12" i="15"/>
  <c r="L12" i="15"/>
  <c r="F12" i="15"/>
  <c r="R11" i="15"/>
  <c r="P11" i="15"/>
  <c r="N11" i="15"/>
  <c r="M11" i="15"/>
  <c r="L11" i="15"/>
  <c r="F11" i="15"/>
  <c r="R10" i="15"/>
  <c r="P10" i="15"/>
  <c r="N10" i="15"/>
  <c r="M10" i="15"/>
  <c r="L10" i="15"/>
  <c r="F10" i="15"/>
  <c r="E10" i="15"/>
  <c r="R9" i="15"/>
  <c r="P9" i="15"/>
  <c r="N9" i="15"/>
  <c r="M9" i="15"/>
  <c r="L9" i="15"/>
  <c r="F9" i="15"/>
  <c r="E9" i="15"/>
  <c r="S22" i="29"/>
  <c r="O22" i="29"/>
  <c r="N22" i="29"/>
  <c r="G22" i="29"/>
  <c r="F22" i="29"/>
  <c r="S20" i="29"/>
  <c r="O20" i="29"/>
  <c r="N20" i="29"/>
  <c r="M20" i="29"/>
  <c r="G20" i="29"/>
  <c r="F20" i="29"/>
  <c r="E22" i="29"/>
  <c r="E20" i="29"/>
  <c r="C14" i="46" l="1"/>
  <c r="B16" i="46"/>
  <c r="C16" i="46"/>
  <c r="I9" i="15"/>
  <c r="I10" i="15"/>
  <c r="I11" i="15"/>
  <c r="I12" i="15"/>
  <c r="I13" i="15"/>
  <c r="I14" i="15"/>
  <c r="I15" i="15"/>
  <c r="I17" i="15"/>
  <c r="I18" i="15"/>
  <c r="I19" i="15"/>
  <c r="I20" i="15"/>
  <c r="I21" i="15"/>
  <c r="I23" i="15"/>
  <c r="I24" i="15"/>
  <c r="I25" i="15"/>
  <c r="I26" i="15"/>
  <c r="I27" i="15"/>
  <c r="I28" i="15"/>
  <c r="I29" i="15"/>
  <c r="I30" i="15"/>
  <c r="I31" i="15"/>
  <c r="I32" i="15"/>
  <c r="I33" i="15"/>
  <c r="I34" i="15"/>
  <c r="I35" i="15"/>
  <c r="I36" i="15"/>
  <c r="J9" i="15"/>
  <c r="J10" i="15"/>
  <c r="J11" i="15"/>
  <c r="J12" i="15"/>
  <c r="J13" i="15"/>
  <c r="J14" i="15"/>
  <c r="J15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K9" i="15"/>
  <c r="K10" i="15"/>
  <c r="K11" i="15"/>
  <c r="K12" i="15"/>
  <c r="K13" i="15"/>
  <c r="K14" i="15"/>
  <c r="K15" i="15"/>
  <c r="K17" i="15"/>
  <c r="K18" i="15"/>
  <c r="K19" i="15"/>
  <c r="K20" i="15"/>
  <c r="K21" i="15"/>
  <c r="K22" i="15"/>
  <c r="K23" i="15"/>
  <c r="K24" i="15"/>
  <c r="K25" i="15"/>
  <c r="K26" i="15"/>
  <c r="K27" i="15"/>
  <c r="K28" i="15"/>
  <c r="K29" i="15"/>
  <c r="K30" i="15"/>
  <c r="K31" i="15"/>
  <c r="K32" i="15"/>
  <c r="K33" i="15"/>
  <c r="K34" i="15"/>
  <c r="K35" i="15"/>
  <c r="K36" i="15"/>
  <c r="L26" i="15"/>
  <c r="L27" i="15"/>
  <c r="L28" i="15"/>
  <c r="L29" i="15"/>
  <c r="L30" i="15"/>
  <c r="L31" i="15"/>
  <c r="L32" i="15"/>
  <c r="L33" i="15"/>
  <c r="L34" i="15"/>
  <c r="L35" i="15"/>
  <c r="L36" i="15"/>
  <c r="L37" i="23"/>
  <c r="L38" i="23"/>
  <c r="L39" i="23"/>
  <c r="L40" i="23"/>
  <c r="L41" i="23"/>
  <c r="L42" i="23"/>
  <c r="L43" i="23"/>
  <c r="L44" i="23"/>
  <c r="L45" i="23"/>
  <c r="L46" i="23"/>
  <c r="L47" i="23"/>
  <c r="B26" i="15"/>
  <c r="B27" i="15"/>
  <c r="B28" i="15"/>
  <c r="B29" i="15"/>
  <c r="B30" i="15"/>
  <c r="B31" i="15"/>
  <c r="B32" i="15"/>
  <c r="B33" i="15"/>
  <c r="B34" i="15"/>
  <c r="B35" i="15"/>
  <c r="B36" i="15"/>
  <c r="C26" i="15"/>
  <c r="C27" i="15"/>
  <c r="C28" i="15"/>
  <c r="C29" i="15"/>
  <c r="C30" i="15"/>
  <c r="C31" i="15"/>
  <c r="C32" i="15"/>
  <c r="C33" i="15"/>
  <c r="C34" i="15"/>
  <c r="C35" i="15"/>
  <c r="C36" i="15"/>
  <c r="C17" i="15"/>
  <c r="C18" i="15"/>
  <c r="C19" i="15"/>
  <c r="C20" i="15"/>
  <c r="C21" i="15"/>
  <c r="C22" i="15"/>
  <c r="C23" i="15"/>
  <c r="C24" i="15"/>
  <c r="C25" i="15"/>
  <c r="C9" i="15"/>
  <c r="C10" i="15"/>
  <c r="C11" i="15"/>
  <c r="C12" i="15"/>
  <c r="C13" i="15"/>
  <c r="C14" i="15"/>
  <c r="C15" i="15"/>
  <c r="B9" i="23"/>
  <c r="B10" i="23"/>
  <c r="B11" i="23"/>
  <c r="B12" i="23"/>
  <c r="B13" i="23"/>
  <c r="B15" i="23"/>
  <c r="B17" i="23"/>
  <c r="B18" i="23"/>
  <c r="B19" i="23"/>
  <c r="B20" i="23"/>
  <c r="B21" i="23"/>
  <c r="B22" i="23"/>
  <c r="B23" i="23"/>
  <c r="B24" i="23"/>
  <c r="B28" i="23"/>
  <c r="B29" i="23"/>
  <c r="B30" i="23"/>
  <c r="B31" i="23"/>
  <c r="B32" i="23"/>
  <c r="B34" i="23"/>
  <c r="B35" i="23"/>
  <c r="B36" i="23"/>
  <c r="B37" i="23"/>
  <c r="B38" i="23"/>
  <c r="B39" i="23"/>
  <c r="B40" i="23"/>
  <c r="B41" i="23"/>
  <c r="B42" i="23"/>
  <c r="B43" i="23"/>
  <c r="B44" i="23"/>
  <c r="B45" i="23"/>
  <c r="B46" i="23"/>
  <c r="B47" i="23"/>
  <c r="C37" i="23"/>
  <c r="C38" i="23"/>
  <c r="C39" i="23"/>
  <c r="C40" i="23"/>
  <c r="C41" i="23"/>
  <c r="C42" i="23"/>
  <c r="C43" i="23"/>
  <c r="C44" i="23"/>
  <c r="C45" i="23"/>
  <c r="C46" i="23"/>
  <c r="C47" i="23"/>
  <c r="C28" i="23"/>
  <c r="C29" i="23"/>
  <c r="C30" i="23"/>
  <c r="C31" i="23"/>
  <c r="C32" i="23"/>
  <c r="C34" i="23"/>
  <c r="C35" i="23"/>
  <c r="C36" i="23"/>
  <c r="C22" i="23"/>
  <c r="C23" i="23"/>
  <c r="C24" i="23"/>
  <c r="C17" i="23"/>
  <c r="C18" i="23"/>
  <c r="C19" i="23"/>
  <c r="C20" i="23"/>
  <c r="C21" i="23"/>
  <c r="C9" i="23"/>
  <c r="C10" i="23"/>
  <c r="C11" i="23"/>
  <c r="C12" i="23"/>
  <c r="C13" i="23"/>
  <c r="C15" i="23"/>
  <c r="A46" i="29"/>
  <c r="A47" i="29"/>
  <c r="A48" i="29"/>
  <c r="A49" i="29"/>
  <c r="A50" i="29"/>
  <c r="A51" i="29"/>
  <c r="A52" i="29"/>
  <c r="A53" i="29"/>
  <c r="A54" i="29"/>
  <c r="A55" i="29"/>
  <c r="A56" i="29"/>
  <c r="K20" i="29" l="1"/>
  <c r="K22" i="29"/>
  <c r="L22" i="29"/>
  <c r="L20" i="29"/>
  <c r="M22" i="29"/>
  <c r="C13" i="29"/>
  <c r="C12" i="29"/>
  <c r="C11" i="29"/>
  <c r="C10" i="29"/>
  <c r="C9" i="29"/>
  <c r="C20" i="29"/>
  <c r="C19" i="29"/>
  <c r="C18" i="29"/>
  <c r="C17" i="29"/>
  <c r="C16" i="29"/>
  <c r="C15" i="29"/>
  <c r="C22" i="29"/>
  <c r="C26" i="29"/>
  <c r="C34" i="29"/>
  <c r="C33" i="29"/>
  <c r="C32" i="29"/>
  <c r="C31" i="29"/>
  <c r="C30" i="29"/>
  <c r="C43" i="29"/>
  <c r="C42" i="29"/>
  <c r="C41" i="29"/>
  <c r="C40" i="29"/>
  <c r="C39" i="29"/>
  <c r="L36" i="23" l="1"/>
  <c r="L35" i="23"/>
  <c r="L34" i="23"/>
  <c r="L32" i="23"/>
  <c r="L31" i="23"/>
  <c r="L30" i="23"/>
  <c r="L29" i="23"/>
  <c r="L28" i="23"/>
  <c r="L24" i="23"/>
  <c r="L23" i="23"/>
  <c r="L22" i="23"/>
  <c r="L21" i="23"/>
  <c r="L20" i="23"/>
  <c r="L19" i="23"/>
  <c r="L18" i="23"/>
  <c r="L17" i="23"/>
  <c r="L15" i="23"/>
  <c r="L13" i="23"/>
  <c r="L12" i="23"/>
  <c r="L11" i="23"/>
  <c r="L10" i="23"/>
  <c r="L9" i="23"/>
  <c r="F11" i="1" l="1"/>
  <c r="F9" i="1"/>
  <c r="G47" i="23"/>
  <c r="P47" i="23"/>
  <c r="N47" i="23"/>
  <c r="M47" i="23"/>
  <c r="K47" i="23"/>
  <c r="J47" i="23"/>
  <c r="I47" i="23"/>
  <c r="F47" i="23"/>
  <c r="E47" i="23"/>
  <c r="R46" i="23"/>
  <c r="G46" i="23"/>
  <c r="P46" i="23"/>
  <c r="N46" i="23"/>
  <c r="M46" i="23"/>
  <c r="K46" i="23"/>
  <c r="J46" i="23"/>
  <c r="I46" i="23"/>
  <c r="F46" i="23"/>
  <c r="E46" i="23"/>
  <c r="R45" i="23"/>
  <c r="G45" i="23"/>
  <c r="P45" i="23"/>
  <c r="N45" i="23"/>
  <c r="M45" i="23"/>
  <c r="K45" i="23"/>
  <c r="J45" i="23"/>
  <c r="I45" i="23"/>
  <c r="F45" i="23"/>
  <c r="E45" i="23"/>
  <c r="R44" i="23"/>
  <c r="G44" i="23"/>
  <c r="P44" i="23"/>
  <c r="N44" i="23"/>
  <c r="M44" i="23"/>
  <c r="K44" i="23"/>
  <c r="J44" i="23"/>
  <c r="I44" i="23"/>
  <c r="F44" i="23"/>
  <c r="E44" i="23"/>
  <c r="R43" i="23"/>
  <c r="P43" i="23"/>
  <c r="N43" i="23"/>
  <c r="M43" i="23"/>
  <c r="K43" i="23"/>
  <c r="J43" i="23"/>
  <c r="I43" i="23"/>
  <c r="F43" i="23"/>
  <c r="E43" i="23"/>
  <c r="R42" i="23"/>
  <c r="G42" i="23"/>
  <c r="P42" i="23"/>
  <c r="N42" i="23"/>
  <c r="M42" i="23"/>
  <c r="K42" i="23"/>
  <c r="J42" i="23"/>
  <c r="I42" i="23"/>
  <c r="F42" i="23"/>
  <c r="E42" i="23"/>
  <c r="R41" i="23"/>
  <c r="G41" i="23"/>
  <c r="N41" i="23"/>
  <c r="M41" i="23"/>
  <c r="K41" i="23"/>
  <c r="J41" i="23"/>
  <c r="I41" i="23"/>
  <c r="F41" i="23"/>
  <c r="E41" i="23"/>
  <c r="R40" i="23"/>
  <c r="G40" i="23"/>
  <c r="N40" i="23"/>
  <c r="M40" i="23"/>
  <c r="K40" i="23"/>
  <c r="J40" i="23"/>
  <c r="I40" i="23"/>
  <c r="F40" i="23"/>
  <c r="E40" i="23"/>
  <c r="R39" i="23"/>
  <c r="G39" i="23"/>
  <c r="N39" i="23"/>
  <c r="M39" i="23"/>
  <c r="K39" i="23"/>
  <c r="J39" i="23"/>
  <c r="I39" i="23"/>
  <c r="F39" i="23"/>
  <c r="E39" i="23"/>
  <c r="R38" i="23"/>
  <c r="G38" i="23"/>
  <c r="N38" i="23"/>
  <c r="M38" i="23"/>
  <c r="K38" i="23"/>
  <c r="J38" i="23"/>
  <c r="I38" i="23"/>
  <c r="F38" i="23"/>
  <c r="E38" i="23"/>
  <c r="R37" i="23"/>
  <c r="G37" i="23"/>
  <c r="N37" i="23"/>
  <c r="M37" i="23"/>
  <c r="K37" i="23"/>
  <c r="J37" i="23"/>
  <c r="I37" i="23"/>
  <c r="F37" i="23"/>
  <c r="E37" i="23"/>
  <c r="R36" i="23"/>
  <c r="G36" i="23"/>
  <c r="P36" i="23"/>
  <c r="N36" i="23"/>
  <c r="M36" i="23"/>
  <c r="K36" i="23"/>
  <c r="J36" i="23"/>
  <c r="I36" i="23"/>
  <c r="F36" i="23"/>
  <c r="E36" i="23"/>
  <c r="R35" i="23"/>
  <c r="G35" i="23"/>
  <c r="P35" i="23"/>
  <c r="N35" i="23"/>
  <c r="M35" i="23"/>
  <c r="K35" i="23"/>
  <c r="J35" i="23"/>
  <c r="I35" i="23"/>
  <c r="F35" i="23"/>
  <c r="E35" i="23"/>
  <c r="R34" i="23"/>
  <c r="G34" i="23"/>
  <c r="P34" i="23"/>
  <c r="N34" i="23"/>
  <c r="M34" i="23"/>
  <c r="K34" i="23"/>
  <c r="J34" i="23"/>
  <c r="I34" i="23"/>
  <c r="F34" i="23"/>
  <c r="E34" i="23"/>
  <c r="R32" i="23"/>
  <c r="G32" i="23"/>
  <c r="P32" i="23"/>
  <c r="N32" i="23"/>
  <c r="M32" i="23"/>
  <c r="K32" i="23"/>
  <c r="J32" i="23"/>
  <c r="I32" i="23"/>
  <c r="F32" i="23"/>
  <c r="E32" i="23"/>
  <c r="R31" i="23"/>
  <c r="G31" i="23"/>
  <c r="P31" i="23"/>
  <c r="N31" i="23"/>
  <c r="M31" i="23"/>
  <c r="K31" i="23"/>
  <c r="J31" i="23"/>
  <c r="I31" i="23"/>
  <c r="F31" i="23"/>
  <c r="E31" i="23"/>
  <c r="R30" i="23"/>
  <c r="G30" i="23"/>
  <c r="P30" i="23"/>
  <c r="N30" i="23"/>
  <c r="M30" i="23"/>
  <c r="K30" i="23"/>
  <c r="J30" i="23"/>
  <c r="I30" i="23"/>
  <c r="F30" i="23"/>
  <c r="E30" i="23"/>
  <c r="R29" i="23"/>
  <c r="G29" i="23"/>
  <c r="P29" i="23"/>
  <c r="N29" i="23"/>
  <c r="M29" i="23"/>
  <c r="K29" i="23"/>
  <c r="J29" i="23"/>
  <c r="I29" i="23"/>
  <c r="F29" i="23"/>
  <c r="E29" i="23"/>
  <c r="R28" i="23"/>
  <c r="G28" i="23"/>
  <c r="P28" i="23"/>
  <c r="N28" i="23"/>
  <c r="M28" i="23"/>
  <c r="K28" i="23"/>
  <c r="J28" i="23"/>
  <c r="I28" i="23"/>
  <c r="F28" i="23"/>
  <c r="E28" i="23"/>
  <c r="R24" i="23"/>
  <c r="G24" i="23"/>
  <c r="P24" i="23"/>
  <c r="N24" i="23"/>
  <c r="M24" i="23"/>
  <c r="K24" i="23"/>
  <c r="J24" i="23"/>
  <c r="I24" i="23"/>
  <c r="F24" i="23"/>
  <c r="E24" i="23"/>
  <c r="R23" i="23"/>
  <c r="G23" i="23"/>
  <c r="P23" i="23"/>
  <c r="N23" i="23"/>
  <c r="M23" i="23"/>
  <c r="K23" i="23"/>
  <c r="J23" i="23"/>
  <c r="I23" i="23"/>
  <c r="F23" i="23"/>
  <c r="E23" i="23"/>
  <c r="R22" i="23"/>
  <c r="G22" i="23"/>
  <c r="P22" i="23"/>
  <c r="N22" i="23"/>
  <c r="M22" i="23"/>
  <c r="K22" i="23"/>
  <c r="J22" i="23"/>
  <c r="I22" i="23"/>
  <c r="F22" i="23"/>
  <c r="E22" i="23"/>
  <c r="R21" i="23"/>
  <c r="G21" i="23"/>
  <c r="P21" i="23"/>
  <c r="N21" i="23"/>
  <c r="M21" i="23"/>
  <c r="K21" i="23"/>
  <c r="J21" i="23"/>
  <c r="I21" i="23"/>
  <c r="F21" i="23"/>
  <c r="E21" i="23"/>
  <c r="R20" i="23"/>
  <c r="G20" i="23"/>
  <c r="P20" i="23"/>
  <c r="N20" i="23"/>
  <c r="M20" i="23"/>
  <c r="K20" i="23"/>
  <c r="J20" i="23"/>
  <c r="I20" i="23"/>
  <c r="F20" i="23"/>
  <c r="E20" i="23"/>
  <c r="R19" i="23"/>
  <c r="G19" i="23"/>
  <c r="P19" i="23"/>
  <c r="N19" i="23"/>
  <c r="M19" i="23"/>
  <c r="K19" i="23"/>
  <c r="J19" i="23"/>
  <c r="I19" i="23"/>
  <c r="F19" i="23"/>
  <c r="E19" i="23"/>
  <c r="R18" i="23"/>
  <c r="G18" i="23"/>
  <c r="P18" i="23"/>
  <c r="N18" i="23"/>
  <c r="M18" i="23"/>
  <c r="K18" i="23"/>
  <c r="J18" i="23"/>
  <c r="I18" i="23"/>
  <c r="F18" i="23"/>
  <c r="E18" i="23"/>
  <c r="R17" i="23"/>
  <c r="G17" i="23"/>
  <c r="P17" i="23"/>
  <c r="N17" i="23"/>
  <c r="M17" i="23"/>
  <c r="K17" i="23"/>
  <c r="J17" i="23"/>
  <c r="I17" i="23"/>
  <c r="F17" i="23"/>
  <c r="E17" i="23"/>
  <c r="R15" i="23"/>
  <c r="G15" i="23"/>
  <c r="P15" i="23"/>
  <c r="N15" i="23"/>
  <c r="M15" i="23"/>
  <c r="K15" i="23"/>
  <c r="J15" i="23"/>
  <c r="I15" i="23"/>
  <c r="F15" i="23"/>
  <c r="E15" i="23"/>
  <c r="R13" i="23"/>
  <c r="G13" i="23"/>
  <c r="P13" i="23"/>
  <c r="N13" i="23"/>
  <c r="M13" i="23"/>
  <c r="K13" i="23"/>
  <c r="J13" i="23"/>
  <c r="I13" i="23"/>
  <c r="F13" i="23"/>
  <c r="E13" i="23"/>
  <c r="R12" i="23"/>
  <c r="G12" i="23"/>
  <c r="P12" i="23"/>
  <c r="N12" i="23"/>
  <c r="M12" i="23"/>
  <c r="K12" i="23"/>
  <c r="J12" i="23"/>
  <c r="I12" i="23"/>
  <c r="R11" i="23"/>
  <c r="G11" i="23"/>
  <c r="P11" i="23"/>
  <c r="N11" i="23"/>
  <c r="M11" i="23"/>
  <c r="K11" i="23"/>
  <c r="J11" i="23"/>
  <c r="I11" i="23"/>
  <c r="F11" i="23"/>
  <c r="R10" i="23"/>
  <c r="G10" i="23"/>
  <c r="P10" i="23"/>
  <c r="N10" i="23"/>
  <c r="M10" i="23"/>
  <c r="K10" i="23"/>
  <c r="J10" i="23"/>
  <c r="I10" i="23"/>
  <c r="F10" i="23"/>
  <c r="R9" i="23"/>
  <c r="G9" i="23"/>
  <c r="P9" i="23"/>
  <c r="N9" i="23"/>
  <c r="M9" i="23"/>
  <c r="K9" i="23"/>
  <c r="J9" i="23"/>
  <c r="I9" i="23"/>
  <c r="F9" i="23"/>
  <c r="F12" i="23"/>
  <c r="E12" i="23"/>
  <c r="E11" i="23"/>
  <c r="E10" i="23"/>
  <c r="G11" i="30" l="1"/>
  <c r="F11" i="30"/>
  <c r="E7" i="15" l="1"/>
  <c r="E7" i="23"/>
  <c r="E7" i="29"/>
  <c r="F7" i="1"/>
  <c r="F9" i="3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Jeremy McBride</author>
  </authors>
  <commentList>
    <comment ref="N6" authorId="0" shapeId="0" xr:uid="{3D911545-0DD7-43DC-BA73-53544435CEEA}">
      <text>
        <r>
          <rPr>
            <b/>
            <sz val="9"/>
            <color indexed="81"/>
            <rFont val="Tahoma"/>
            <family val="2"/>
          </rPr>
          <t>Jeremy McBride:</t>
        </r>
        <r>
          <rPr>
            <sz val="9"/>
            <color indexed="81"/>
            <rFont val="Tahoma"/>
            <family val="2"/>
          </rPr>
          <t xml:space="preserve">
Mulitiplier for DX product and all options</t>
        </r>
      </text>
    </comment>
    <comment ref="N30" authorId="0" shapeId="0" xr:uid="{A294DFBD-A83A-4852-B969-C058EAD444D6}">
      <text>
        <r>
          <rPr>
            <b/>
            <sz val="9"/>
            <color indexed="81"/>
            <rFont val="Tahoma"/>
            <family val="2"/>
          </rPr>
          <t>Jeremy McBride:</t>
        </r>
        <r>
          <rPr>
            <sz val="9"/>
            <color indexed="81"/>
            <rFont val="Tahoma"/>
            <family val="2"/>
          </rPr>
          <t xml:space="preserve">
Multiplier for LH Products</t>
        </r>
      </text>
    </comment>
  </commentList>
</comments>
</file>

<file path=xl/sharedStrings.xml><?xml version="1.0" encoding="utf-8"?>
<sst xmlns="http://schemas.openxmlformats.org/spreadsheetml/2006/main" count="3605" uniqueCount="902">
  <si>
    <t>Multiplier:</t>
  </si>
  <si>
    <t>Phase Connect</t>
  </si>
  <si>
    <t>Expedite:</t>
  </si>
  <si>
    <t>No</t>
  </si>
  <si>
    <t>Monitor pressure</t>
  </si>
  <si>
    <t>Monitor run/fault status</t>
  </si>
  <si>
    <t>Update Complete</t>
  </si>
  <si>
    <t>Count motor/pump starts to know when to tune the VFD</t>
  </si>
  <si>
    <t>Issue remote run or stop commands</t>
  </si>
  <si>
    <t>Cycle VFD power remotely</t>
  </si>
  <si>
    <t>Create text and email alerts</t>
  </si>
  <si>
    <t xml:space="preserve">Part Number </t>
  </si>
  <si>
    <t>MAP</t>
  </si>
  <si>
    <t xml:space="preserve">List Price </t>
  </si>
  <si>
    <t>Subscription Price</t>
  </si>
  <si>
    <t>Yes</t>
  </si>
  <si>
    <t>PC4R</t>
  </si>
  <si>
    <t xml:space="preserve">First year </t>
  </si>
  <si>
    <t>FREE</t>
  </si>
  <si>
    <t>Second year and
beyond</t>
  </si>
  <si>
    <t>$20 / month - or -
$120 / year</t>
  </si>
  <si>
    <t>KIT PC4R RESET</t>
  </si>
  <si>
    <t>VFD Reset Kit - only compatible with Phase VFDs (excludes ES3R and SD002-SD005)</t>
  </si>
  <si>
    <t>Specifications</t>
  </si>
  <si>
    <t xml:space="preserve">Input Voltage </t>
  </si>
  <si>
    <t>Accepts 100 - 480 VAC</t>
  </si>
  <si>
    <t xml:space="preserve">Dimensions (H x W x D) </t>
  </si>
  <si>
    <t>11.73” x 9.07” x 6.22”</t>
  </si>
  <si>
    <t xml:space="preserve">Weight </t>
  </si>
  <si>
    <t>4 lbs</t>
  </si>
  <si>
    <t xml:space="preserve">Enclosure </t>
  </si>
  <si>
    <t>NEMA 3R</t>
  </si>
  <si>
    <t xml:space="preserve">Network Connection </t>
  </si>
  <si>
    <t>All major cellular networks</t>
  </si>
  <si>
    <t xml:space="preserve">Accessories </t>
  </si>
  <si>
    <t>Antenna with magnetic base</t>
  </si>
  <si>
    <t xml:space="preserve">Inputs </t>
  </si>
  <si>
    <t>2 digital | 1 analog</t>
  </si>
  <si>
    <t xml:space="preserve">Outputs </t>
  </si>
  <si>
    <r>
      <rPr>
        <b/>
        <sz val="20"/>
        <color rgb="FFC00000"/>
        <rFont val="Calibri"/>
        <family val="2"/>
        <scheme val="minor"/>
      </rPr>
      <t>ES</t>
    </r>
    <r>
      <rPr>
        <b/>
        <sz val="20"/>
        <color theme="1"/>
        <rFont val="Calibri"/>
        <family val="2"/>
        <scheme val="minor"/>
      </rPr>
      <t xml:space="preserve"> Series</t>
    </r>
  </si>
  <si>
    <t>The Essential Series VFD is designed for "single-phase" constant pressure installations using either 2-wire or 3-wire pump motors. The ES offers simple setup, rugged hardware, a NEMA Type 3R enclosure</t>
  </si>
  <si>
    <t>Model</t>
  </si>
  <si>
    <t>Description</t>
  </si>
  <si>
    <t>Rated | Max Output</t>
  </si>
  <si>
    <t>Replacement Transducer</t>
  </si>
  <si>
    <t>Net Price</t>
  </si>
  <si>
    <t>4-20ma Input and Transducer</t>
  </si>
  <si>
    <t>Optional Overpressure Switch (75 psi)</t>
  </si>
  <si>
    <t>Replacement Sensor (60 psi)</t>
  </si>
  <si>
    <t>Single Phase</t>
  </si>
  <si>
    <t>230V Input</t>
  </si>
  <si>
    <t>240V Input</t>
  </si>
  <si>
    <t>ES3R-A</t>
  </si>
  <si>
    <t>1/2-2 HP, 3-Wire and 2-Wire</t>
  </si>
  <si>
    <t>13.1 A</t>
  </si>
  <si>
    <t>ES3RDEMO</t>
  </si>
  <si>
    <t>Demo VFD with current software</t>
  </si>
  <si>
    <t>-</t>
  </si>
  <si>
    <t>ES3R - A</t>
  </si>
  <si>
    <t>ES3R-A includes a 0 - 150 psi transducer</t>
  </si>
  <si>
    <t>S00150</t>
  </si>
  <si>
    <t>10 Units per order qualify as freight allowed</t>
  </si>
  <si>
    <t>S150ES</t>
  </si>
  <si>
    <t>XDR0003</t>
  </si>
  <si>
    <t>XDR0002</t>
  </si>
  <si>
    <t>SD Series</t>
  </si>
  <si>
    <t>Phase Pricing</t>
  </si>
  <si>
    <t>Start Row</t>
  </si>
  <si>
    <t>End Row</t>
  </si>
  <si>
    <t>Skip Rows</t>
  </si>
  <si>
    <t>Product</t>
  </si>
  <si>
    <t>Options Start Row</t>
  </si>
  <si>
    <t>Accessories Start Row</t>
  </si>
  <si>
    <t>7,8,12,17,18,25, 32</t>
  </si>
  <si>
    <t>VFD</t>
  </si>
  <si>
    <t>508A Panel Shop Options</t>
  </si>
  <si>
    <t>NEMA 3R
Enclosure</t>
  </si>
  <si>
    <r>
      <rPr>
        <b/>
        <sz val="10"/>
        <color rgb="FFFF0000"/>
        <rFont val="Roboto"/>
      </rPr>
      <t>Aux</t>
    </r>
    <r>
      <rPr>
        <b/>
        <sz val="10"/>
        <color theme="1"/>
        <rFont val="Roboto"/>
      </rPr>
      <t>Power</t>
    </r>
    <r>
      <rPr>
        <sz val="8"/>
        <color theme="1"/>
        <rFont val="Roboto"/>
      </rPr>
      <t xml:space="preserve">® by </t>
    </r>
    <r>
      <rPr>
        <b/>
        <sz val="8"/>
        <color rgb="FFFF0000"/>
        <rFont val="Acumin Pro Semibold"/>
        <family val="2"/>
      </rPr>
      <t>PHASE</t>
    </r>
    <r>
      <rPr>
        <sz val="8"/>
        <color theme="1"/>
        <rFont val="Roboto"/>
      </rPr>
      <t xml:space="preserve"> PERFECT</t>
    </r>
  </si>
  <si>
    <t>Disconnect</t>
  </si>
  <si>
    <t>Hand Controls</t>
  </si>
  <si>
    <t>Input Filter</t>
  </si>
  <si>
    <t>Run Indicators</t>
  </si>
  <si>
    <t>Output Filters</t>
  </si>
  <si>
    <t>Surge Protection</t>
  </si>
  <si>
    <t>Leg Kit</t>
  </si>
  <si>
    <t>C</t>
  </si>
  <si>
    <t>X</t>
  </si>
  <si>
    <t>B</t>
  </si>
  <si>
    <t>H</t>
  </si>
  <si>
    <t>H1</t>
  </si>
  <si>
    <t>H2</t>
  </si>
  <si>
    <t>O</t>
  </si>
  <si>
    <t>O1</t>
  </si>
  <si>
    <t>P31</t>
  </si>
  <si>
    <t>S</t>
  </si>
  <si>
    <t>S1</t>
  </si>
  <si>
    <t>Z</t>
  </si>
  <si>
    <t>PRICE</t>
  </si>
  <si>
    <t>HP</t>
  </si>
  <si>
    <t>Rated  Output</t>
  </si>
  <si>
    <t>18A</t>
  </si>
  <si>
    <t>32A</t>
  </si>
  <si>
    <t>Breaker</t>
  </si>
  <si>
    <t>HOA and Speed Pot</t>
  </si>
  <si>
    <t>HOA Switch</t>
  </si>
  <si>
    <t>Speed Pot</t>
  </si>
  <si>
    <t>Line Reactor</t>
  </si>
  <si>
    <t>Run &amp; Fault Light</t>
  </si>
  <si>
    <t>Sine Wave</t>
  </si>
  <si>
    <t>dV/dt</t>
  </si>
  <si>
    <t>375 VA</t>
  </si>
  <si>
    <t>Strikesorb</t>
  </si>
  <si>
    <t>Protec</t>
  </si>
  <si>
    <t>Pad Mount</t>
  </si>
  <si>
    <t>Enclosure</t>
  </si>
  <si>
    <t>List Price</t>
  </si>
  <si>
    <t>18 A</t>
  </si>
  <si>
    <t>MCCB</t>
  </si>
  <si>
    <t>HOA Switch and Speed Potentiometer</t>
  </si>
  <si>
    <t>HOA Switch Only</t>
  </si>
  <si>
    <t xml:space="preserve">Speed Pot Only </t>
  </si>
  <si>
    <t>Input Reactor</t>
  </si>
  <si>
    <t>Sine Wave Output Filter</t>
  </si>
  <si>
    <t>dv/dt</t>
  </si>
  <si>
    <t>Power Supply</t>
  </si>
  <si>
    <t>General Purpose VFD - 230V 1Φ Input / 230V 3Φ Output</t>
  </si>
  <si>
    <t>240V Phase Converting</t>
  </si>
  <si>
    <t>SD002R</t>
  </si>
  <si>
    <t>3R, 2HP, Phase Converting, 230V, VFD</t>
  </si>
  <si>
    <t>9 A</t>
  </si>
  <si>
    <t xml:space="preserve">Includes 0-150psi Transducer with 10' Lead </t>
  </si>
  <si>
    <t>3R, 2HP, Phase Converting, 240V, VFD</t>
  </si>
  <si>
    <t>SD003R</t>
  </si>
  <si>
    <t>3R, 3HP, Phase Converting, 230V, VFD</t>
  </si>
  <si>
    <t>11 A</t>
  </si>
  <si>
    <t>Freigth Allowed = 10 Units</t>
  </si>
  <si>
    <t>3R, 3HP, Phase Converting, 240V, VFD</t>
  </si>
  <si>
    <t>SD005R</t>
  </si>
  <si>
    <t>3R, 5HP, Phase Converting, 230V, VFD</t>
  </si>
  <si>
    <t>3R, 5HP, Phase Converting, 240V, VFD</t>
  </si>
  <si>
    <t>ENTERPRISE            1 SDE0XXR</t>
  </si>
  <si>
    <t>SDX005R</t>
  </si>
  <si>
    <t>ENC2</t>
  </si>
  <si>
    <t>SDX007R</t>
  </si>
  <si>
    <t>3R, 7.5HP, Phase Converting, 230V, VFD</t>
  </si>
  <si>
    <t>27 A</t>
  </si>
  <si>
    <t>3R, 7.5HP, Phase Converting, 240V, VFD</t>
  </si>
  <si>
    <t>SDX010R</t>
  </si>
  <si>
    <t>3R, 10HP, Phase Converting, 230V, VFD</t>
  </si>
  <si>
    <t>33 A</t>
  </si>
  <si>
    <t>3R, 10HP, Phase Converting, 240V, VFD</t>
  </si>
  <si>
    <t>SDX015R</t>
  </si>
  <si>
    <t>3R, 15HP, Phase Converting, 230V, VFD</t>
  </si>
  <si>
    <t>46 A</t>
  </si>
  <si>
    <t>3R, 15HP, Phase Converting, 240V, VFD</t>
  </si>
  <si>
    <t>General Purpose VFD - 460V 1Φ Input / 460V 3Φ Output</t>
  </si>
  <si>
    <t>480V Phase Converting</t>
  </si>
  <si>
    <t>SDX405R</t>
  </si>
  <si>
    <t>3R, 5HP, Phase Converting, 460V, VFD</t>
  </si>
  <si>
    <t>10 A</t>
  </si>
  <si>
    <t>SDX407R</t>
  </si>
  <si>
    <t>3R, 7.5HP, Phase Converting, 460V, VFD</t>
  </si>
  <si>
    <t>13 A</t>
  </si>
  <si>
    <t>SDX410R</t>
  </si>
  <si>
    <t>3R, 10HP, Phase Converting, 460V, VFD</t>
  </si>
  <si>
    <t>SDX415R</t>
  </si>
  <si>
    <t>3R, 15HP, Phase Converting, 460V, VFD</t>
  </si>
  <si>
    <t>24 A</t>
  </si>
  <si>
    <t>SDX420R</t>
  </si>
  <si>
    <t>3R, 20HP, Phase Converting, 460V, VFD</t>
  </si>
  <si>
    <t>31 A</t>
  </si>
  <si>
    <t>SDX425R</t>
  </si>
  <si>
    <t>3R, 25HP, Phase Converting, 460V, VFD</t>
  </si>
  <si>
    <t>38 A</t>
  </si>
  <si>
    <t>SDX430R</t>
  </si>
  <si>
    <t>ENC4</t>
  </si>
  <si>
    <t>3R, 30HP, Phase Converting, 460V, VFD</t>
  </si>
  <si>
    <t>TBD</t>
  </si>
  <si>
    <t>SDX450R</t>
  </si>
  <si>
    <t>77 A</t>
  </si>
  <si>
    <t>3R, 50HP, Phase Converting, 460V, VFD</t>
  </si>
  <si>
    <t>SDX475R</t>
  </si>
  <si>
    <t>107 A</t>
  </si>
  <si>
    <t>3R, 75HP, Phase Converting, 460V, VFD</t>
  </si>
  <si>
    <t>SDX4100R</t>
  </si>
  <si>
    <t>142 A</t>
  </si>
  <si>
    <t>3R, 100HP, Phase Converting, 460V, VFD</t>
  </si>
  <si>
    <t xml:space="preserve">Additional Options </t>
  </si>
  <si>
    <t>Replacement 0-150psi Transducer with 10ft lead</t>
  </si>
  <si>
    <t>S00150-25</t>
  </si>
  <si>
    <t>0-150psi Transducer with 25ft lead</t>
  </si>
  <si>
    <t>S00150-50</t>
  </si>
  <si>
    <t>0-150psi Transducer with 50ft lead</t>
  </si>
  <si>
    <t>S00150-100</t>
  </si>
  <si>
    <t>0-150psi Transducer with 100ft lead</t>
  </si>
  <si>
    <t>CKT0043</t>
  </si>
  <si>
    <t>SPD Surge protection.  Separate module to be installed near breaker</t>
  </si>
  <si>
    <t>CVR0002</t>
  </si>
  <si>
    <t>Keypad Locking Security Cover</t>
  </si>
  <si>
    <t>HTR0003</t>
  </si>
  <si>
    <t>Heater,200W,TSAT,230V</t>
  </si>
  <si>
    <t>Options and Descriptions</t>
  </si>
  <si>
    <t>modifier</t>
  </si>
  <si>
    <t>modOrder</t>
  </si>
  <si>
    <t>list</t>
  </si>
  <si>
    <t>name</t>
  </si>
  <si>
    <t>description</t>
  </si>
  <si>
    <t>R</t>
  </si>
  <si>
    <t>Outdoor Enclosure</t>
  </si>
  <si>
    <t>NEMA Type 3R Outdoor Enclosure</t>
  </si>
  <si>
    <t>18 A AuxPower</t>
  </si>
  <si>
    <t>Auxiliary output designed to power center pivot irritgation systems from 1-phase utility power.  Output is rated 3-phase, 60 Hz, 460 V, 18 A.  Output voltage is pure sinusoidal, making it suitable for operating the motor loads and electronic controls of center pivot systems.</t>
  </si>
  <si>
    <t>32 A AuxPower</t>
  </si>
  <si>
    <t>Auxiliary output designed to power center pivot irritgation systems from 1-phase utility power.  Output is rated 3-phase, 60 Hz, 460 V, 32 A.  Output voltage is pure sinusoidal, making it suitable for operating the motor loads and electronic controls of center pivot systems.</t>
  </si>
  <si>
    <t>MCCB Service Disconnect</t>
  </si>
  <si>
    <t>MCCB Service Disconnect with Integrated Breaker</t>
  </si>
  <si>
    <t>HOA Switch &amp; Speed Pot</t>
  </si>
  <si>
    <t>Speed Pot Only</t>
  </si>
  <si>
    <t>Speed Potentiometer Only</t>
  </si>
  <si>
    <t>Input Reactor 3%</t>
  </si>
  <si>
    <t>Run and Fault Indicator Lights</t>
  </si>
  <si>
    <t>dV/dt Output Filter</t>
  </si>
  <si>
    <t>120 V (150 VA)</t>
  </si>
  <si>
    <t>Strikesorb Surge Protection</t>
  </si>
  <si>
    <t>Multiple-event MOV-type Surge Protection</t>
  </si>
  <si>
    <t>Protec Surge Protection</t>
  </si>
  <si>
    <t>Single-event MOV-type Surge Protection</t>
  </si>
  <si>
    <t>Pad Mount Kit (LEGS)</t>
  </si>
  <si>
    <t>Pad Mount Kit</t>
  </si>
  <si>
    <t>Accessories and Descriptions</t>
  </si>
  <si>
    <t>partNum</t>
  </si>
  <si>
    <t>PASS</t>
  </si>
  <si>
    <t>SPD0001</t>
  </si>
  <si>
    <t>Keypad Locking Security Cover Enterprise Frames</t>
  </si>
  <si>
    <t xml:space="preserve">Heater,400W,TSAT,230V </t>
  </si>
  <si>
    <t>2XD Series</t>
  </si>
  <si>
    <t>Panel Shop Options</t>
  </si>
  <si>
    <t>NEMA 3R Enclosure</t>
  </si>
  <si>
    <t xml:space="preserve">S </t>
  </si>
  <si>
    <t>Rated Output</t>
  </si>
  <si>
    <t>HOA Only</t>
  </si>
  <si>
    <t>Speedpot Only</t>
  </si>
  <si>
    <t>HOA &amp; Speedpot</t>
  </si>
  <si>
    <t>Run Light / Fault Light</t>
  </si>
  <si>
    <t>sine wave</t>
  </si>
  <si>
    <t>N1</t>
  </si>
  <si>
    <t>3R</t>
  </si>
  <si>
    <t>Run / Fault Light</t>
  </si>
  <si>
    <t>sine</t>
  </si>
  <si>
    <t>General Purpose VFD - 230V 1Φ Input / 460V 3Φ Output</t>
  </si>
  <si>
    <t>240V Input, 480 VAC Output</t>
  </si>
  <si>
    <t>2XD205R</t>
  </si>
  <si>
    <t>5HP, Phase Converting, Voltage Doubling, 6-Pulse VFD</t>
  </si>
  <si>
    <t>2XD205R-B</t>
  </si>
  <si>
    <t>3R, 5HP, Phase Converting, Voltage Doubling, 6-Pulse VFD</t>
  </si>
  <si>
    <t>2XD207R</t>
  </si>
  <si>
    <t>7.5HP, Phase Converting, Voltage Doubling, 6-Pulse, VFD</t>
  </si>
  <si>
    <t>2XD207R-B</t>
  </si>
  <si>
    <t>3R, 7.5HP, Phase Converting, Voltage Doubling, 6-Pulse, VFD</t>
  </si>
  <si>
    <t>2XD210R</t>
  </si>
  <si>
    <t>10HP, Phase Converting, Voltage Doubling, 6-Pulse, VFD</t>
  </si>
  <si>
    <t>2XD210R-B</t>
  </si>
  <si>
    <t>3R, 10HP, Phase Converting, Voltage Doubling, 6-Pulse, VFD</t>
  </si>
  <si>
    <t>2XD215R</t>
  </si>
  <si>
    <t>155HP, Phase Converting, Voltage Doubling, 6-Pulse, VFD</t>
  </si>
  <si>
    <t>2XD215R-B</t>
  </si>
  <si>
    <t>3R, 155HP, Phase Converting, Voltage Doubling, 6-Pulse, VFD</t>
  </si>
  <si>
    <t>0-150psi Transducer with 10ft lead</t>
  </si>
  <si>
    <t>0-150psi Transducer with 15ft lead</t>
  </si>
  <si>
    <t>All NEMA 3R 2XD Series models come standard with a 0-150 psi transducer and 10' lead</t>
  </si>
  <si>
    <t>KIT E H</t>
  </si>
  <si>
    <t>1LH Series</t>
  </si>
  <si>
    <t>Enclosure
w/AuxPower</t>
  </si>
  <si>
    <t>Leg Kits</t>
  </si>
  <si>
    <t>Derate 1 Size for 208V</t>
  </si>
  <si>
    <t>F</t>
  </si>
  <si>
    <t>LEGNOTES</t>
  </si>
  <si>
    <t>LEGPARTNUM</t>
  </si>
  <si>
    <t>Output</t>
  </si>
  <si>
    <t>LCL Filter</t>
  </si>
  <si>
    <t>120V     375 VA</t>
  </si>
  <si>
    <t xml:space="preserve">18A AUX Power </t>
  </si>
  <si>
    <t>32A AUX Power</t>
  </si>
  <si>
    <t xml:space="preserve"> Output Sine Filter</t>
  </si>
  <si>
    <t>Output dV/dT Filter</t>
  </si>
  <si>
    <t>Active Front End - 230V 1Φ Input / 230V 3Φ Output</t>
  </si>
  <si>
    <t>208v-240V Phase Converting DERATE BY ONE SIZE FOR 208V INPUT</t>
  </si>
  <si>
    <t>1LH005R</t>
  </si>
  <si>
    <t>ENC3</t>
  </si>
  <si>
    <t>230 V, 3 Ph</t>
  </si>
  <si>
    <t>1LH007R</t>
  </si>
  <si>
    <t>25 A</t>
  </si>
  <si>
    <t>1LH010R</t>
  </si>
  <si>
    <t>1LH015R</t>
  </si>
  <si>
    <t>1LH020R</t>
  </si>
  <si>
    <t>62 A</t>
  </si>
  <si>
    <t>Active Front End - 230V 1Φ Input / 460V 3Φ Output</t>
  </si>
  <si>
    <t>208-240V Phase Converting/Voltage Doubling DERATE BY ONE SIZE FOR 208V INPUT</t>
  </si>
  <si>
    <t>1LH205R</t>
  </si>
  <si>
    <t>460 V, 3 Ph</t>
  </si>
  <si>
    <t>1LH207R</t>
  </si>
  <si>
    <t>1LH210R</t>
  </si>
  <si>
    <t>ENC5</t>
  </si>
  <si>
    <t>1LH215R</t>
  </si>
  <si>
    <t>1LH220R</t>
  </si>
  <si>
    <t>1LHE225R</t>
  </si>
  <si>
    <t>SIGNATURE            1 1LHS2XXR-BOFHS</t>
  </si>
  <si>
    <t>1LHS230R</t>
  </si>
  <si>
    <t>1LHS240R</t>
  </si>
  <si>
    <t>61 A</t>
  </si>
  <si>
    <t>1LHS250R</t>
  </si>
  <si>
    <t>ENC6</t>
  </si>
  <si>
    <t>1LH225R</t>
  </si>
  <si>
    <t>1LH230R</t>
  </si>
  <si>
    <t>1LH240R</t>
  </si>
  <si>
    <t>1LH250R</t>
  </si>
  <si>
    <t>Active Front End - 460V 1Φ Input / 460V 3Φ Output</t>
  </si>
  <si>
    <t>1LH405R</t>
  </si>
  <si>
    <t>1LH407R</t>
  </si>
  <si>
    <t>1LH410R</t>
  </si>
  <si>
    <t>1LH415R</t>
  </si>
  <si>
    <t>1LH420R</t>
  </si>
  <si>
    <t>1LH430R</t>
  </si>
  <si>
    <t>1LH440R</t>
  </si>
  <si>
    <t>1LH450R</t>
  </si>
  <si>
    <t>1LH460R</t>
  </si>
  <si>
    <t>91 A</t>
  </si>
  <si>
    <t>1LH475R</t>
  </si>
  <si>
    <t>1LH4100R</t>
  </si>
  <si>
    <t>1LH4125R</t>
  </si>
  <si>
    <t>172 A</t>
  </si>
  <si>
    <t>1LH4150R</t>
  </si>
  <si>
    <t>198 A</t>
  </si>
  <si>
    <t xml:space="preserve">Heater,200W,TSAT,230V </t>
  </si>
  <si>
    <t>SVK7537</t>
  </si>
  <si>
    <t>LHX/DXL Gen2 Remote Keypad</t>
  </si>
  <si>
    <t>NOPASS</t>
  </si>
  <si>
    <t>ASPD013</t>
  </si>
  <si>
    <t xml:space="preserve">Three Phase Strikesorb Surge Protection Kit </t>
  </si>
  <si>
    <t>ASPD014</t>
  </si>
  <si>
    <t>Single Phase Strikesorb Surge Protection Kit</t>
  </si>
  <si>
    <t>CVR001</t>
  </si>
  <si>
    <t>HOA Switch and Speed Pot Security Cover</t>
  </si>
  <si>
    <t>LF0018</t>
  </si>
  <si>
    <t>GPS Output Filter</t>
  </si>
  <si>
    <t>PSI SNUB</t>
  </si>
  <si>
    <t>Pressure Snubber for Transducers</t>
  </si>
  <si>
    <t xml:space="preserve">SVK7000 </t>
  </si>
  <si>
    <t>Service Kit for All LH Systems with RJ45 Connectors (Last 2.5 Years)</t>
  </si>
  <si>
    <t>AS0029</t>
  </si>
  <si>
    <t>PSI selector switch</t>
  </si>
  <si>
    <t>3LH Series</t>
  </si>
  <si>
    <t>Enclosure
With Bypass</t>
  </si>
  <si>
    <t>Bypass</t>
  </si>
  <si>
    <t>LCL</t>
  </si>
  <si>
    <t>Output dV/dt Filter</t>
  </si>
  <si>
    <r>
      <t xml:space="preserve">System Bypass </t>
    </r>
    <r>
      <rPr>
        <i/>
        <sz val="10"/>
        <color theme="1"/>
        <rFont val="Calibri Light"/>
        <family val="2"/>
        <scheme val="major"/>
      </rPr>
      <t>includes</t>
    </r>
    <r>
      <rPr>
        <sz val="10"/>
        <color theme="1"/>
        <rFont val="Calibri Light"/>
        <family val="2"/>
        <scheme val="major"/>
      </rPr>
      <t xml:space="preserve"> MCCB</t>
    </r>
  </si>
  <si>
    <t xml:space="preserve">Pad Mount </t>
  </si>
  <si>
    <t>System Bypass includes MCCB</t>
  </si>
  <si>
    <t>Active Front End - 230V 3Φ Input/Output</t>
  </si>
  <si>
    <t>240V 3 Phase DERATE BY ONE SIZE FOR 208V INPUT</t>
  </si>
  <si>
    <t>3LH005R</t>
  </si>
  <si>
    <t>230V, 3 Ph</t>
  </si>
  <si>
    <t>3LH007R</t>
  </si>
  <si>
    <t>3LH010R</t>
  </si>
  <si>
    <t>3LH015R</t>
  </si>
  <si>
    <t>3LH020R</t>
  </si>
  <si>
    <t>3LH025R</t>
  </si>
  <si>
    <t>75 A</t>
  </si>
  <si>
    <t>3LH030R</t>
  </si>
  <si>
    <t>Active Front End - 230V 3Φ Input / 460V 3Φ Output</t>
  </si>
  <si>
    <t>208-240V 3 Phase Voltage Doubling DERATE BY ONE SIZE FOR 208V INPUT</t>
  </si>
  <si>
    <t>3LH205R</t>
  </si>
  <si>
    <t>460V, 3 Ph</t>
  </si>
  <si>
    <t>3LH207R</t>
  </si>
  <si>
    <t>3LH210R</t>
  </si>
  <si>
    <t>3LH215R</t>
  </si>
  <si>
    <t>3LH220R</t>
  </si>
  <si>
    <t>3LH230R</t>
  </si>
  <si>
    <t>3LH240R</t>
  </si>
  <si>
    <t>3LH250R</t>
  </si>
  <si>
    <t>3LH260R</t>
  </si>
  <si>
    <t>3LH275R</t>
  </si>
  <si>
    <t>Active Front End - 460V 3Φ Input/Output</t>
  </si>
  <si>
    <t>480V 3 Phase</t>
  </si>
  <si>
    <t>3LH405R</t>
  </si>
  <si>
    <t>3LH407R</t>
  </si>
  <si>
    <t>3LH410R</t>
  </si>
  <si>
    <t>3LH415R</t>
  </si>
  <si>
    <t>3LH420R</t>
  </si>
  <si>
    <t>3LH430R</t>
  </si>
  <si>
    <t>3LH440R</t>
  </si>
  <si>
    <t>3LH450R</t>
  </si>
  <si>
    <t>3LH460R</t>
  </si>
  <si>
    <t>3LH475R</t>
  </si>
  <si>
    <t>3LH4100R</t>
  </si>
  <si>
    <t>3LH4125R</t>
  </si>
  <si>
    <t>3LH4150R</t>
  </si>
  <si>
    <t>3LH4200R</t>
  </si>
  <si>
    <t>250 A</t>
  </si>
  <si>
    <t>3LH4250R</t>
  </si>
  <si>
    <t>304 A</t>
  </si>
  <si>
    <t>3LH4300R</t>
  </si>
  <si>
    <t>362 A</t>
  </si>
  <si>
    <t>3LH4350R</t>
  </si>
  <si>
    <t>415 A</t>
  </si>
  <si>
    <t>ENC7A</t>
  </si>
  <si>
    <t>3LH4400R</t>
  </si>
  <si>
    <t>478 A</t>
  </si>
  <si>
    <t>3LH4500R</t>
  </si>
  <si>
    <t>590 A</t>
  </si>
  <si>
    <t>730 A</t>
  </si>
  <si>
    <t>Included</t>
  </si>
  <si>
    <t>CVR0001</t>
  </si>
  <si>
    <t>Service Kit - All LH Systems with RJ45 Connectors (Last 2.5 Years)</t>
  </si>
  <si>
    <r>
      <t xml:space="preserve">Keypad Locking Security Cover </t>
    </r>
    <r>
      <rPr>
        <b/>
        <sz val="10"/>
        <color rgb="FFFF0000"/>
        <rFont val="Calibri"/>
        <family val="2"/>
        <scheme val="minor"/>
      </rPr>
      <t>Enterprise</t>
    </r>
    <r>
      <rPr>
        <sz val="10"/>
        <color rgb="FFFF0000"/>
        <rFont val="Calibri"/>
        <family val="2"/>
        <scheme val="minor"/>
      </rPr>
      <t xml:space="preserve"> Frames</t>
    </r>
  </si>
  <si>
    <t>Multiple PSI Selector Switch</t>
  </si>
  <si>
    <t>System Bypass</t>
  </si>
  <si>
    <t>System Bypass (includes MCCB Service Disconnect)</t>
  </si>
  <si>
    <t>DX Series</t>
  </si>
  <si>
    <t>Run Indicator</t>
  </si>
  <si>
    <r>
      <rPr>
        <sz val="10"/>
        <color rgb="FF000000"/>
        <rFont val="Calibri Light"/>
        <family val="2"/>
      </rPr>
      <t xml:space="preserve">                     Output Current</t>
    </r>
    <r>
      <rPr>
        <sz val="8"/>
        <color rgb="FF000000"/>
        <rFont val="Calibri Light"/>
        <family val="2"/>
      </rPr>
      <t xml:space="preserve">                               Single Phase Input | Three-Phase Input</t>
    </r>
  </si>
  <si>
    <t>HOA &amp; speed pot</t>
  </si>
  <si>
    <r>
      <t xml:space="preserve">Line Reactor        </t>
    </r>
    <r>
      <rPr>
        <sz val="8"/>
        <color theme="1"/>
        <rFont val="Calibri Light"/>
        <family val="2"/>
        <scheme val="major"/>
      </rPr>
      <t>(DC Link Choke standard on 30hp and above)</t>
    </r>
  </si>
  <si>
    <t>Output Sine Filter</t>
  </si>
  <si>
    <r>
      <t>System Bypass</t>
    </r>
    <r>
      <rPr>
        <sz val="8"/>
        <color theme="1"/>
        <rFont val="Calibri Light"/>
        <family val="2"/>
        <scheme val="major"/>
      </rPr>
      <t xml:space="preserve"> </t>
    </r>
    <r>
      <rPr>
        <i/>
        <sz val="8"/>
        <color theme="1"/>
        <rFont val="Calibri Light"/>
        <family val="2"/>
        <scheme val="major"/>
      </rPr>
      <t>includes</t>
    </r>
    <r>
      <rPr>
        <sz val="8"/>
        <color theme="1"/>
        <rFont val="Calibri Light"/>
        <family val="2"/>
        <scheme val="major"/>
      </rPr>
      <t xml:space="preserve"> MCCB</t>
    </r>
  </si>
  <si>
    <t xml:space="preserve">Strikesorb </t>
  </si>
  <si>
    <t>Part Number</t>
  </si>
  <si>
    <t>Disconnect &amp; MCCB</t>
  </si>
  <si>
    <t>HOA switch and speed potentiometer</t>
  </si>
  <si>
    <t>Reactor 3%</t>
  </si>
  <si>
    <t>General Purpose - 230V Input</t>
  </si>
  <si>
    <t>240V 3 Phase</t>
  </si>
  <si>
    <t>DX005R</t>
  </si>
  <si>
    <t>9 A | 18 A</t>
  </si>
  <si>
    <t>DX007R</t>
  </si>
  <si>
    <t xml:space="preserve">12 A | 24 A </t>
  </si>
  <si>
    <t>DX010R</t>
  </si>
  <si>
    <t>16 A | 31 A</t>
  </si>
  <si>
    <t>DX015R</t>
  </si>
  <si>
    <t>23 A | 46 A</t>
  </si>
  <si>
    <t>DX020R</t>
  </si>
  <si>
    <t>31 A | 61 A</t>
  </si>
  <si>
    <t>DX025R</t>
  </si>
  <si>
    <t>38 A | 75 A</t>
  </si>
  <si>
    <t>DX030R</t>
  </si>
  <si>
    <t>46 A | 91 A</t>
  </si>
  <si>
    <t>General Purpose - 460V Input</t>
  </si>
  <si>
    <t>DX405R</t>
  </si>
  <si>
    <t>4.5 A | 9 A</t>
  </si>
  <si>
    <t>DX407R</t>
  </si>
  <si>
    <t>7 A  | 13 A</t>
  </si>
  <si>
    <t>DX410R</t>
  </si>
  <si>
    <t>9 A  | 18 A</t>
  </si>
  <si>
    <t>DX415R</t>
  </si>
  <si>
    <t>12 A  | 24 A</t>
  </si>
  <si>
    <t>DX420R</t>
  </si>
  <si>
    <t>16 A  | 31 A</t>
  </si>
  <si>
    <t>DX425R</t>
  </si>
  <si>
    <t>19 A  | 38 A</t>
  </si>
  <si>
    <t>DX430R</t>
  </si>
  <si>
    <t>23 A  | 46 A</t>
  </si>
  <si>
    <t>DX440R</t>
  </si>
  <si>
    <t>31 A  | 61 A</t>
  </si>
  <si>
    <t>DX450R</t>
  </si>
  <si>
    <t>39 A  | 77 A</t>
  </si>
  <si>
    <t>DX460R</t>
  </si>
  <si>
    <t>46 A  | 91 A</t>
  </si>
  <si>
    <t>DX475R</t>
  </si>
  <si>
    <t>54 A  | 107 A</t>
  </si>
  <si>
    <t>DX4100R</t>
  </si>
  <si>
    <t>71 A  | 142 A</t>
  </si>
  <si>
    <t>DX4125R</t>
  </si>
  <si>
    <t xml:space="preserve">86 A | 172 A </t>
  </si>
  <si>
    <t>DX4150R</t>
  </si>
  <si>
    <t xml:space="preserve">99 A | 198 A </t>
  </si>
  <si>
    <t>DX4200R</t>
  </si>
  <si>
    <t xml:space="preserve">125 A | 250 A </t>
  </si>
  <si>
    <t>DX4250R</t>
  </si>
  <si>
    <t xml:space="preserve">152 A | 304 A </t>
  </si>
  <si>
    <t>DX4300R</t>
  </si>
  <si>
    <t xml:space="preserve">183 A | 365 A </t>
  </si>
  <si>
    <t>DX4350R</t>
  </si>
  <si>
    <t xml:space="preserve">208 A | 415 A </t>
  </si>
  <si>
    <t>DX4400R</t>
  </si>
  <si>
    <t xml:space="preserve">239 A | 478 A </t>
  </si>
  <si>
    <t>DX4500R</t>
  </si>
  <si>
    <t>303 A | 607 A</t>
  </si>
  <si>
    <t>included</t>
  </si>
  <si>
    <r>
      <t xml:space="preserve">Keypad Locking Security Cover </t>
    </r>
    <r>
      <rPr>
        <b/>
        <sz val="10"/>
        <rFont val="Calibri"/>
        <family val="2"/>
        <scheme val="minor"/>
      </rPr>
      <t>Enterprise</t>
    </r>
    <r>
      <rPr>
        <sz val="10"/>
        <rFont val="Calibri"/>
        <family val="2"/>
        <scheme val="minor"/>
      </rPr>
      <t xml:space="preserve"> Frames</t>
    </r>
  </si>
  <si>
    <t>DXLL Series</t>
  </si>
  <si>
    <t>7,8,12,16,17</t>
  </si>
  <si>
    <t>3R Enclosure</t>
  </si>
  <si>
    <t>230 V</t>
  </si>
  <si>
    <t>DXLL002</t>
  </si>
  <si>
    <t>2HP, Three-Phase, 230 V, VFD</t>
  </si>
  <si>
    <t>DXLL003</t>
  </si>
  <si>
    <t>3HP, Three-Phase, 230 V, VFD</t>
  </si>
  <si>
    <t>DXLL005</t>
  </si>
  <si>
    <t>5HP, Three-Phase, 230 V, VFD</t>
  </si>
  <si>
    <t>DXLL007</t>
  </si>
  <si>
    <t>7.5HP, Three-Phase, 230 V, VFD</t>
  </si>
  <si>
    <t>DXLL010</t>
  </si>
  <si>
    <t>10HP, Three-Phase, 230 V, VFD</t>
  </si>
  <si>
    <t>DXLL015</t>
  </si>
  <si>
    <t>15HP, Three-Phase, 230 V, VFD</t>
  </si>
  <si>
    <t>DXLL020</t>
  </si>
  <si>
    <t>20HP, Three-Phase, 230 V, VFD</t>
  </si>
  <si>
    <t>DXLL025</t>
  </si>
  <si>
    <t>25HP, Three-Phase, 230 V, VFD</t>
  </si>
  <si>
    <t>DXLL030</t>
  </si>
  <si>
    <t>30HP, Three-Phase, 230 V, VFD</t>
  </si>
  <si>
    <t>460 V</t>
  </si>
  <si>
    <t>DXLL402</t>
  </si>
  <si>
    <t>2HP, Three-Phase, 460 V, VFD</t>
  </si>
  <si>
    <t>4 A</t>
  </si>
  <si>
    <t>DXLL403</t>
  </si>
  <si>
    <t>3HP, Three-Phase, 460 V, VFD</t>
  </si>
  <si>
    <t>5.4 A</t>
  </si>
  <si>
    <t>DXLL405</t>
  </si>
  <si>
    <t>5HP, Three-Phase, 460 V, VFD</t>
  </si>
  <si>
    <t>DXLL407</t>
  </si>
  <si>
    <t>7.5HP, Three-Phase, 460 V, VFD</t>
  </si>
  <si>
    <t>DXLL410</t>
  </si>
  <si>
    <t>10HP, Three-Phase, 460 V, VFD</t>
  </si>
  <si>
    <t>DXLL415</t>
  </si>
  <si>
    <t>15HP, Three-Phase, 460 V, VFD</t>
  </si>
  <si>
    <t>DXLL420</t>
  </si>
  <si>
    <t>20HP, Three-Phase, 460 V, VFD</t>
  </si>
  <si>
    <t>DXLL425</t>
  </si>
  <si>
    <t>25HP, Three-Phase, 460 V, VFD</t>
  </si>
  <si>
    <t>DXLL430</t>
  </si>
  <si>
    <t>30HP, Three-Phase, 460 V, VFD</t>
  </si>
  <si>
    <t>DXLL440</t>
  </si>
  <si>
    <t>40HP, Three-Phase, 460 V, VFD</t>
  </si>
  <si>
    <t>DXLL450</t>
  </si>
  <si>
    <t>50HP, Three-Phase, 460 V, VFD</t>
  </si>
  <si>
    <t>DXL Series</t>
  </si>
  <si>
    <t>E0</t>
  </si>
  <si>
    <t xml:space="preserve"> </t>
  </si>
  <si>
    <r>
      <rPr>
        <sz val="8"/>
        <color theme="1"/>
        <rFont val="Calibri Light"/>
        <family val="2"/>
        <scheme val="major"/>
      </rPr>
      <t xml:space="preserve">Single-Phase Input        </t>
    </r>
    <r>
      <rPr>
        <sz val="12"/>
        <color theme="1"/>
        <rFont val="Calibri Light"/>
        <family val="2"/>
        <scheme val="major"/>
      </rPr>
      <t xml:space="preserve">   Rated Output</t>
    </r>
  </si>
  <si>
    <r>
      <rPr>
        <sz val="8"/>
        <color theme="1"/>
        <rFont val="Calibri Light"/>
        <family val="2"/>
        <scheme val="major"/>
      </rPr>
      <t>Three-Phase Input</t>
    </r>
    <r>
      <rPr>
        <sz val="12"/>
        <color theme="1"/>
        <rFont val="Calibri Light"/>
        <family val="2"/>
        <scheme val="major"/>
      </rPr>
      <t xml:space="preserve">              Rated Output</t>
    </r>
  </si>
  <si>
    <t>Open</t>
  </si>
  <si>
    <t>NEMA 1</t>
  </si>
  <si>
    <t>DXL002</t>
  </si>
  <si>
    <t>230V, 3 Phase</t>
  </si>
  <si>
    <t>9 A | 9 A</t>
  </si>
  <si>
    <t>N/A</t>
  </si>
  <si>
    <t>n/a</t>
  </si>
  <si>
    <t>DXL003</t>
  </si>
  <si>
    <t>12 A | 12 A</t>
  </si>
  <si>
    <t>DXL005</t>
  </si>
  <si>
    <t>18 A | 22 A</t>
  </si>
  <si>
    <t>DXL007</t>
  </si>
  <si>
    <t>12 A</t>
  </si>
  <si>
    <t>24 A | 28 A</t>
  </si>
  <si>
    <t>DXL010</t>
  </si>
  <si>
    <t>16 A</t>
  </si>
  <si>
    <t>31 A | 32 A</t>
  </si>
  <si>
    <t>DXL015</t>
  </si>
  <si>
    <t>23 A</t>
  </si>
  <si>
    <t>46 A | 48 A</t>
  </si>
  <si>
    <t>DXL020</t>
  </si>
  <si>
    <t>61 A | 66 A</t>
  </si>
  <si>
    <t>DXL025</t>
  </si>
  <si>
    <t>75 A | 78 A</t>
  </si>
  <si>
    <t>DXL030</t>
  </si>
  <si>
    <t>91 A | 96 A</t>
  </si>
  <si>
    <t>Voltage - Doubling</t>
  </si>
  <si>
    <t>(single phase input only)</t>
  </si>
  <si>
    <t>DXL205</t>
  </si>
  <si>
    <t>230V-460V, 3 Phase</t>
  </si>
  <si>
    <t>DXL207</t>
  </si>
  <si>
    <t>DXL210</t>
  </si>
  <si>
    <t>DXL215</t>
  </si>
  <si>
    <t>DXL402</t>
  </si>
  <si>
    <t>460V, 3 Phase</t>
  </si>
  <si>
    <t>4 A | 4 A</t>
  </si>
  <si>
    <t>DXL403</t>
  </si>
  <si>
    <t>5.4 A | 5.4 A</t>
  </si>
  <si>
    <t>DXL405</t>
  </si>
  <si>
    <t>4.5 A</t>
  </si>
  <si>
    <t>9 A | 11 A</t>
  </si>
  <si>
    <t>DXL407</t>
  </si>
  <si>
    <t>7 A</t>
  </si>
  <si>
    <t>13 A | 15 A</t>
  </si>
  <si>
    <t>DXL410</t>
  </si>
  <si>
    <t>DXL415</t>
  </si>
  <si>
    <t>DXL420</t>
  </si>
  <si>
    <t>DXL425</t>
  </si>
  <si>
    <t>19 A</t>
  </si>
  <si>
    <t>38 A | 46 A</t>
  </si>
  <si>
    <t>DXL430</t>
  </si>
  <si>
    <t>DXL440</t>
  </si>
  <si>
    <t>DXL450</t>
  </si>
  <si>
    <t>39 A</t>
  </si>
  <si>
    <t>77 A | 78 A</t>
  </si>
  <si>
    <t>DXL460</t>
  </si>
  <si>
    <t>DXL475</t>
  </si>
  <si>
    <t>54 A</t>
  </si>
  <si>
    <t>107 A | 112 A</t>
  </si>
  <si>
    <t>DXL4100</t>
  </si>
  <si>
    <t>71 A</t>
  </si>
  <si>
    <t>142 A | 145 A</t>
  </si>
  <si>
    <t>DXL4125</t>
  </si>
  <si>
    <t>86 A</t>
  </si>
  <si>
    <t>172 A | 178 A</t>
  </si>
  <si>
    <t>DXL4150</t>
  </si>
  <si>
    <t>99 A</t>
  </si>
  <si>
    <t>198 A | 200 A</t>
  </si>
  <si>
    <t>DXL4200</t>
  </si>
  <si>
    <t>125 A</t>
  </si>
  <si>
    <t>250 A | 268 A</t>
  </si>
  <si>
    <t>DXL4250</t>
  </si>
  <si>
    <t>152 A</t>
  </si>
  <si>
    <t>304 A | 313 A</t>
  </si>
  <si>
    <t>DXL4300</t>
  </si>
  <si>
    <t>183 A</t>
  </si>
  <si>
    <t>365 A</t>
  </si>
  <si>
    <t>365 A | 372 A</t>
  </si>
  <si>
    <t>DXL4350</t>
  </si>
  <si>
    <t>208 A</t>
  </si>
  <si>
    <t>415 A | 427 A</t>
  </si>
  <si>
    <t>DXL4400</t>
  </si>
  <si>
    <t>239 A</t>
  </si>
  <si>
    <t>478 A | 530 A</t>
  </si>
  <si>
    <t>DXL4500</t>
  </si>
  <si>
    <t>295 A</t>
  </si>
  <si>
    <t>35C rating</t>
  </si>
  <si>
    <t>1LHX Series</t>
  </si>
  <si>
    <t>OPEN</t>
  </si>
  <si>
    <t>1LHX005</t>
  </si>
  <si>
    <t>1LHX007</t>
  </si>
  <si>
    <t>1LHX010</t>
  </si>
  <si>
    <t>1LHX015</t>
  </si>
  <si>
    <t>1LHX020</t>
  </si>
  <si>
    <t>1LHX205</t>
  </si>
  <si>
    <t>1LHX207</t>
  </si>
  <si>
    <t>1LHX210</t>
  </si>
  <si>
    <t>1LHX215</t>
  </si>
  <si>
    <t>1LHX220</t>
  </si>
  <si>
    <t>1LHX230</t>
  </si>
  <si>
    <t>1LHX240</t>
  </si>
  <si>
    <t>1LHX250</t>
  </si>
  <si>
    <t>1LHX260</t>
  </si>
  <si>
    <t>1LHX405</t>
  </si>
  <si>
    <t>1LHX407</t>
  </si>
  <si>
    <t>1LHX410</t>
  </si>
  <si>
    <t>1LHX415</t>
  </si>
  <si>
    <t>1LHX420</t>
  </si>
  <si>
    <t>1LHX430</t>
  </si>
  <si>
    <t>1LHX440</t>
  </si>
  <si>
    <t>1LHX450</t>
  </si>
  <si>
    <t>1LHX460</t>
  </si>
  <si>
    <t>1LHX475</t>
  </si>
  <si>
    <t>1LHX4100</t>
  </si>
  <si>
    <t>1LHX4125</t>
  </si>
  <si>
    <t>1LHX4150</t>
  </si>
  <si>
    <t>1LHX4200</t>
  </si>
  <si>
    <t>1LHX4250</t>
  </si>
  <si>
    <t>3LHX Series</t>
  </si>
  <si>
    <t>3LHX005</t>
  </si>
  <si>
    <t>3LHX007</t>
  </si>
  <si>
    <t>3LHX010</t>
  </si>
  <si>
    <t>3LHX015</t>
  </si>
  <si>
    <t>3LHX020</t>
  </si>
  <si>
    <t>3LHX025</t>
  </si>
  <si>
    <t>3LHX030</t>
  </si>
  <si>
    <t>3LHX205</t>
  </si>
  <si>
    <t>3LHX207</t>
  </si>
  <si>
    <t>3LHX210</t>
  </si>
  <si>
    <t>3LHX215</t>
  </si>
  <si>
    <t>3LHX220</t>
  </si>
  <si>
    <t>3LHX230</t>
  </si>
  <si>
    <t>3LHX240</t>
  </si>
  <si>
    <t>3LHX250</t>
  </si>
  <si>
    <t>3LHX260</t>
  </si>
  <si>
    <t>3LHX275</t>
  </si>
  <si>
    <t>3LHX405</t>
  </si>
  <si>
    <t>3LHX407</t>
  </si>
  <si>
    <t>3LHX410</t>
  </si>
  <si>
    <t>3LHX415</t>
  </si>
  <si>
    <t>3LHX420</t>
  </si>
  <si>
    <t>3LHX430</t>
  </si>
  <si>
    <t>3LHX440</t>
  </si>
  <si>
    <t>3LHX450</t>
  </si>
  <si>
    <t>3LHX460</t>
  </si>
  <si>
    <t>3LHX475</t>
  </si>
  <si>
    <t>3LHX4100</t>
  </si>
  <si>
    <t>3LHX4125</t>
  </si>
  <si>
    <t>3LHX4150</t>
  </si>
  <si>
    <t>3LHX4200</t>
  </si>
  <si>
    <t>3LHX4250</t>
  </si>
  <si>
    <t>3LHX4300</t>
  </si>
  <si>
    <t>3LHX4350</t>
  </si>
  <si>
    <t>3LHX4400</t>
  </si>
  <si>
    <t>3LHX4500</t>
  </si>
  <si>
    <t>3LHX4600</t>
  </si>
  <si>
    <t>3LHX4700</t>
  </si>
  <si>
    <t>830 A</t>
  </si>
  <si>
    <t>3LHX4450</t>
  </si>
  <si>
    <t>515 A</t>
  </si>
  <si>
    <t>3LHX4900</t>
  </si>
  <si>
    <t>960 A</t>
  </si>
  <si>
    <t>Duplex Panels</t>
  </si>
  <si>
    <t>Multiplier</t>
  </si>
  <si>
    <t>VFD Rated Output (Amps)</t>
  </si>
  <si>
    <t>List</t>
  </si>
  <si>
    <t>Standard, General Purpose, Low Voltage, 6-Pulse, AC, VFD's</t>
  </si>
  <si>
    <t>X202R-DXL005</t>
  </si>
  <si>
    <t>Duplex, 3R, 230V , 3 Phase, General Purpose</t>
  </si>
  <si>
    <t>X202R-DXL007</t>
  </si>
  <si>
    <t>X202R-DXL010</t>
  </si>
  <si>
    <t>X202R-DXL015</t>
  </si>
  <si>
    <t>X202R-DXL020</t>
  </si>
  <si>
    <t>X202R-DXL025</t>
  </si>
  <si>
    <t>X202R-DXL030</t>
  </si>
  <si>
    <t>X202R-DXL405</t>
  </si>
  <si>
    <t>Duplex, 3R, 460V , 3 Phase, General Purpose</t>
  </si>
  <si>
    <t>X202R-DXL407</t>
  </si>
  <si>
    <t>X202R-DXL410</t>
  </si>
  <si>
    <t>X202R-DXL415</t>
  </si>
  <si>
    <t>X202R-DXL420</t>
  </si>
  <si>
    <t>X202R-DXL425</t>
  </si>
  <si>
    <t>X202R-DXL430</t>
  </si>
  <si>
    <t>X204AR-DXL440</t>
  </si>
  <si>
    <t>X204AR-DXL450</t>
  </si>
  <si>
    <t>X206R-DXL460</t>
  </si>
  <si>
    <t>X206R-DXL475</t>
  </si>
  <si>
    <t>X206R-DXL4100</t>
  </si>
  <si>
    <t>X206R-DXL4125</t>
  </si>
  <si>
    <t>X206R-DXL4150</t>
  </si>
  <si>
    <t>X206R-DXL4200</t>
  </si>
  <si>
    <t>Low Harmonic, Active-Front-End, Low Voltage, Single-Phase Input, AC, VFD's</t>
  </si>
  <si>
    <t>X204AR-1LHX005</t>
  </si>
  <si>
    <t>Duplex, 3R, 230V, Phase-Converting, AFE</t>
  </si>
  <si>
    <t>X204AR-1LHX007</t>
  </si>
  <si>
    <t>X204AR-1LHX010</t>
  </si>
  <si>
    <t>X204AR-1LHX015</t>
  </si>
  <si>
    <t>X204AR-1LHX020</t>
  </si>
  <si>
    <t>X204AR-1LHX205</t>
  </si>
  <si>
    <t>Duplex, 3R, Voltage-Doubling, Phase-Converting, AFE</t>
  </si>
  <si>
    <t>X204AR-1LHX207</t>
  </si>
  <si>
    <t>X204AR-1LHX210</t>
  </si>
  <si>
    <t>X204AR-1LHX215</t>
  </si>
  <si>
    <t>X204AR-1LHX220</t>
  </si>
  <si>
    <t>X204AR-1LHX225</t>
  </si>
  <si>
    <t>X206R-1LHX230</t>
  </si>
  <si>
    <t>X206R-1LHX240</t>
  </si>
  <si>
    <t>X206R-1LHX250</t>
  </si>
  <si>
    <t>X204AR-1LHX405</t>
  </si>
  <si>
    <t>Duplex, 3R, 460V, Phase-Converting, AFE</t>
  </si>
  <si>
    <t>X204AR-1LHX407</t>
  </si>
  <si>
    <t>X204AR-1LHX410</t>
  </si>
  <si>
    <t>X204AR-1LHX415</t>
  </si>
  <si>
    <t>X204AR-1LHX420</t>
  </si>
  <si>
    <t>X204AR-1LHX425</t>
  </si>
  <si>
    <t>X204AR-1LHX430</t>
  </si>
  <si>
    <t>X204AR-1LHX440</t>
  </si>
  <si>
    <t>X204AR-1LHX450</t>
  </si>
  <si>
    <t>X206R-1LHX460</t>
  </si>
  <si>
    <t>X206R-1LHX475</t>
  </si>
  <si>
    <t>X206R-1LHX4100</t>
  </si>
  <si>
    <t>X206R-1LHX4125</t>
  </si>
  <si>
    <t>X206R-1LHX4150</t>
  </si>
  <si>
    <t>Low Harmonic, Active-Front-End, Low Voltage, Three-Phase Input, AC, VFD's</t>
  </si>
  <si>
    <t>X204AR-3LHX005</t>
  </si>
  <si>
    <t>Duplex, 3R, 230V, 3 Phase, AFE</t>
  </si>
  <si>
    <t>X204AR-3LHX007</t>
  </si>
  <si>
    <t>X204AR-3LHX010</t>
  </si>
  <si>
    <t>X204AR-3LHX015</t>
  </si>
  <si>
    <t>X204AR-3LHX020</t>
  </si>
  <si>
    <t>X204AR-3LHX025</t>
  </si>
  <si>
    <t>X204AR-3LHX030</t>
  </si>
  <si>
    <t>X204AR-3LHX205</t>
  </si>
  <si>
    <t>Duplex, 3R, Voltage-Doubling, 3 Phase, AFE</t>
  </si>
  <si>
    <t>X204AR-3LHX207</t>
  </si>
  <si>
    <t>X204AR-3LHX210</t>
  </si>
  <si>
    <t>X204AR-3LHX215</t>
  </si>
  <si>
    <t>X204AR-3LHX220</t>
  </si>
  <si>
    <t>X204AR-3LHX225</t>
  </si>
  <si>
    <t>X206R-3LHX230</t>
  </si>
  <si>
    <t>X206R-3LHX240</t>
  </si>
  <si>
    <t>X206R-3LHX250</t>
  </si>
  <si>
    <t>X204AR-3LHX405</t>
  </si>
  <si>
    <t>Duplex, 3R, 460V, 3 Phase, AFE</t>
  </si>
  <si>
    <t>X204AR-3LHX407</t>
  </si>
  <si>
    <t>X204AR-3LHX410</t>
  </si>
  <si>
    <t>X204AR-3LHX415</t>
  </si>
  <si>
    <t>X204AR-3LHX420</t>
  </si>
  <si>
    <t>X204AR-3LHX425</t>
  </si>
  <si>
    <t>X204AR-3LHX430</t>
  </si>
  <si>
    <t>X204AR-3LHX440</t>
  </si>
  <si>
    <t>X204AR-3LHX450</t>
  </si>
  <si>
    <t>X206R-3LHX460</t>
  </si>
  <si>
    <t>X206R-3LHX475</t>
  </si>
  <si>
    <t>X206R-3LHX4100</t>
  </si>
  <si>
    <t>X206R-3LHX4125</t>
  </si>
  <si>
    <t>X206R-3LHX4150</t>
  </si>
  <si>
    <t>Date</t>
  </si>
  <si>
    <t>Revision</t>
  </si>
  <si>
    <t>RP</t>
  </si>
  <si>
    <t>Change</t>
  </si>
  <si>
    <t>Darren</t>
  </si>
  <si>
    <t>Added Protec back into the Enterprise units</t>
  </si>
  <si>
    <t>1.1.1</t>
  </si>
  <si>
    <t>hid DX4500 and put a note on DXL4500 to be 35 C rated</t>
  </si>
  <si>
    <t>2.0.0</t>
  </si>
  <si>
    <t>All pricing revised</t>
  </si>
  <si>
    <t>2.1.0</t>
  </si>
  <si>
    <t>SJG</t>
  </si>
  <si>
    <t>Fix 2XD/DXL multiplier calcs, add additional DXLL models, add P21/P31 power supplies</t>
  </si>
  <si>
    <t>Added NEMA 1 2xd and hid DXL2xx</t>
  </si>
  <si>
    <t>2.2.1</t>
  </si>
  <si>
    <t>Remove sine filter option from 3LH4125-4250</t>
  </si>
  <si>
    <t>2.2.2</t>
  </si>
  <si>
    <t>fixed filter pricing on sine wave and dv/dt</t>
  </si>
  <si>
    <t>Added new tab for Duplex panels</t>
  </si>
  <si>
    <t>Changed 600+ hp leg kits to be included</t>
  </si>
  <si>
    <t>Added DX4600+</t>
  </si>
  <si>
    <t>Hid 1LHX4200-250, Hid 3LHX4450 and N/A a couple others in Open, changed list pricing on 3LHX4350 - 500.  Changed enclosures on duplex</t>
  </si>
  <si>
    <t>Killing ENC7: Hid DX4600 and larger, remove C auxpower from 1LH250, remove Q bypass from 3LH4200, 3LH4250, Remove X auxpower from 1LH4100, Remove C/X auxpower from 1LH4125, 1LH4150</t>
  </si>
  <si>
    <t>3.5.0</t>
  </si>
  <si>
    <t>Hide DXLL, Add Enclosures, Remove SD AuxPower, Remove 25HP Voltage Doubling 1LH's</t>
  </si>
  <si>
    <t>3.6.0</t>
  </si>
  <si>
    <t>DD</t>
  </si>
  <si>
    <t>Added LCL</t>
  </si>
  <si>
    <t>3.6.1</t>
  </si>
  <si>
    <t>Removed all 225 models and added an 'A' in duplex X204 models.</t>
  </si>
  <si>
    <t>3.6.2</t>
  </si>
  <si>
    <t>Removed F (LCL) from 1LH Enterprise (temporarily)</t>
  </si>
  <si>
    <t>3.6.3</t>
  </si>
  <si>
    <t>Removed 1LHX225 (forgotten)</t>
  </si>
  <si>
    <t>3.7.0</t>
  </si>
  <si>
    <t>Added LCL up to 600HP on 3LH</t>
  </si>
  <si>
    <t>3.7.1</t>
  </si>
  <si>
    <t>Hide 3LH &gt; 600 HP</t>
  </si>
  <si>
    <t>3.8.0</t>
  </si>
  <si>
    <t>Hid all Signature panels</t>
  </si>
  <si>
    <t>SDX Series</t>
  </si>
  <si>
    <t>L</t>
  </si>
  <si>
    <t>F1</t>
  </si>
  <si>
    <t>B2</t>
  </si>
  <si>
    <t>Breaker Disconnect/Bypass</t>
  </si>
  <si>
    <t>All NEMA 3R SDX Series models come standard with a 0-150 psi transducer and 10' lead</t>
  </si>
  <si>
    <t>SDX005</t>
  </si>
  <si>
    <t>SDX007</t>
  </si>
  <si>
    <t>SDX010</t>
  </si>
  <si>
    <t>SDX015</t>
  </si>
  <si>
    <t>SDX405</t>
  </si>
  <si>
    <t>SDX407</t>
  </si>
  <si>
    <t>SDX410</t>
  </si>
  <si>
    <t>SDX415</t>
  </si>
  <si>
    <t>SDX420</t>
  </si>
  <si>
    <t>SDX425</t>
  </si>
  <si>
    <t>SDX430</t>
  </si>
  <si>
    <t>SDX450</t>
  </si>
  <si>
    <t>SDX475</t>
  </si>
  <si>
    <t>1.0.0</t>
  </si>
  <si>
    <t>First revision, 2025 pricing</t>
  </si>
  <si>
    <t>1.0.1</t>
  </si>
  <si>
    <t>Add B2 bypass back to 3LH4250/3LH4300 (fits in ENC6)</t>
  </si>
  <si>
    <t>1.0.2</t>
  </si>
  <si>
    <t>ALS</t>
  </si>
  <si>
    <t>Updated hidden information for import script.</t>
  </si>
  <si>
    <t>7,8,13</t>
  </si>
  <si>
    <t>LIST PRICE</t>
  </si>
  <si>
    <t>7,8,16,27</t>
  </si>
  <si>
    <t>7,8,16</t>
  </si>
  <si>
    <t>1LH+Z:AF420R</t>
  </si>
  <si>
    <t>SDX4100</t>
  </si>
  <si>
    <t>7,8,14,19,20,21,22,23,24,25, 29</t>
  </si>
  <si>
    <t>120 V (375 VA)</t>
  </si>
  <si>
    <t>Input LCL Filter</t>
  </si>
  <si>
    <t>Additional VFD input filtering</t>
  </si>
  <si>
    <t>120 VPower Supply</t>
  </si>
  <si>
    <t>Additional Options</t>
  </si>
  <si>
    <t>1.0.3</t>
  </si>
  <si>
    <t>Tweaks/Fixes to 2025</t>
  </si>
  <si>
    <t>1.0.4</t>
  </si>
  <si>
    <t>Update current ratings to 3LH 4400/4500</t>
  </si>
  <si>
    <t>608 A</t>
  </si>
  <si>
    <t>1.0.5</t>
  </si>
  <si>
    <t>3LHX425</t>
  </si>
  <si>
    <t>1LHX425</t>
  </si>
  <si>
    <t>Re-add 25 horsepower LH and LHX VFD's, Remove AuxPower X from 1LH410 and 1LH415</t>
  </si>
  <si>
    <t>1LH425R</t>
  </si>
  <si>
    <t>3LH425R</t>
  </si>
  <si>
    <t>1.0.6</t>
  </si>
  <si>
    <t>Remove 600+ HP DX and 3LH, to return later in 2025</t>
  </si>
  <si>
    <t>3LH4600R</t>
  </si>
  <si>
    <t>3LH4800R</t>
  </si>
  <si>
    <r>
      <t xml:space="preserve">3LH4600R </t>
    </r>
    <r>
      <rPr>
        <b/>
        <sz val="11"/>
        <color theme="1"/>
        <rFont val="Calibri"/>
        <family val="2"/>
      </rPr>
      <t>**</t>
    </r>
  </si>
  <si>
    <r>
      <t xml:space="preserve">3LH4800R </t>
    </r>
    <r>
      <rPr>
        <b/>
        <sz val="11"/>
        <color theme="1"/>
        <rFont val="Calibri"/>
        <family val="2"/>
      </rPr>
      <t>**</t>
    </r>
  </si>
  <si>
    <t>** Extended lead times apply, contact Sales Dept. to confirm specifications and delivery dates</t>
  </si>
  <si>
    <t>1.0.7</t>
  </si>
  <si>
    <t>Re-add the 600+ 3LH</t>
  </si>
  <si>
    <t>1.0.8</t>
  </si>
  <si>
    <t>Aux C 18A</t>
  </si>
  <si>
    <t>Aux X 32 A</t>
  </si>
  <si>
    <t>1LH4200R</t>
  </si>
  <si>
    <t>Add AuxPower to SDX product line, and add 1LH4200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</si>
</sst>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_(&quot;$&quot;* #,##0_);_(&quot;$&quot;* \(#,##0\);_(&quot;$&quot;* &quot;-&quot;??_);_(@_)"/>
    <numFmt numFmtId="167" formatCode="#,##0.000"/>
    <numFmt numFmtId="168" formatCode="0.000"/>
  </numFmts>
  <fonts count="85">
    <font>
      <sz val="11"/>
      <color theme="1"/>
      <name val="Calibri"/>
      <family val="2"/>
      <scheme val="minor"/>
    </font>
    <font>
      <sz val="8"/>
      <color theme="1"/>
      <name val="Encode Sans Narrow"/>
    </font>
    <font>
      <sz val="11"/>
      <color theme="1"/>
      <name val="Calibri"/>
      <family val="2"/>
      <scheme val="minor"/>
    </font>
    <font>
      <sz val="8"/>
      <color theme="0"/>
      <name val="Calibri"/>
      <family val="2"/>
    </font>
    <font>
      <sz val="8"/>
      <color theme="1"/>
      <name val="Calibri"/>
      <family val="2"/>
    </font>
    <font>
      <sz val="10"/>
      <color theme="1"/>
      <name val="Calibri Light"/>
      <family val="2"/>
      <scheme val="major"/>
    </font>
    <font>
      <sz val="9"/>
      <color theme="1"/>
      <name val="Calibri Light"/>
      <family val="2"/>
      <scheme val="maj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Encode Sans Narrow"/>
    </font>
    <font>
      <b/>
      <sz val="12"/>
      <color theme="1"/>
      <name val="Encode Sans Narrow"/>
    </font>
    <font>
      <sz val="12"/>
      <color theme="1"/>
      <name val="Calibri Light"/>
      <family val="2"/>
      <scheme val="maj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0"/>
      <color theme="0"/>
      <name val="Calibri"/>
      <family val="2"/>
    </font>
    <font>
      <sz val="11"/>
      <color theme="1"/>
      <name val="Calibri Light"/>
      <family val="2"/>
      <scheme val="major"/>
    </font>
    <font>
      <b/>
      <sz val="10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24"/>
      <color theme="0"/>
      <name val="Calibri"/>
      <family val="2"/>
      <scheme val="minor"/>
    </font>
    <font>
      <b/>
      <sz val="9"/>
      <color theme="1"/>
      <name val="Calibri Light"/>
      <family val="2"/>
      <scheme val="major"/>
    </font>
    <font>
      <b/>
      <sz val="8"/>
      <color theme="1"/>
      <name val="Encode Sans Narrow"/>
    </font>
    <font>
      <b/>
      <sz val="10"/>
      <color theme="1"/>
      <name val="Calibri Light"/>
      <family val="2"/>
      <scheme val="major"/>
    </font>
    <font>
      <sz val="11"/>
      <name val="Calibri"/>
      <family val="2"/>
      <scheme val="minor"/>
    </font>
    <font>
      <strike/>
      <sz val="8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1"/>
      <color theme="1"/>
      <name val="Encode Sans Narrow"/>
    </font>
    <font>
      <sz val="11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Encode Sans Narrow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Encode Sans Narrow"/>
    </font>
    <font>
      <b/>
      <sz val="10"/>
      <name val="Calibri"/>
      <family val="2"/>
      <scheme val="minor"/>
    </font>
    <font>
      <sz val="11"/>
      <color rgb="FF545454"/>
      <name val="Calibri"/>
      <family val="2"/>
      <scheme val="minor"/>
    </font>
    <font>
      <b/>
      <i/>
      <sz val="11"/>
      <color rgb="FFFFFFFF"/>
      <name val="Calibri"/>
      <family val="2"/>
      <scheme val="minor"/>
    </font>
    <font>
      <b/>
      <sz val="11"/>
      <color rgb="FF54545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</font>
    <font>
      <sz val="14"/>
      <color theme="0"/>
      <name val="Calibri"/>
      <family val="2"/>
    </font>
    <font>
      <sz val="8"/>
      <color theme="1"/>
      <name val="Roboto"/>
    </font>
    <font>
      <b/>
      <sz val="10"/>
      <color rgb="FFFF0000"/>
      <name val="Roboto"/>
    </font>
    <font>
      <b/>
      <sz val="10"/>
      <color theme="1"/>
      <name val="Roboto"/>
    </font>
    <font>
      <b/>
      <i/>
      <sz val="1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theme="1"/>
      <name val="Calibri Light"/>
      <family val="2"/>
      <scheme val="major"/>
    </font>
    <font>
      <b/>
      <i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8"/>
      <color rgb="FFFF0000"/>
      <name val="Acumin Pro Semibold"/>
      <family val="2"/>
    </font>
    <font>
      <sz val="8"/>
      <color theme="1"/>
      <name val="Calibri Light"/>
      <family val="2"/>
      <scheme val="major"/>
    </font>
    <font>
      <i/>
      <sz val="8"/>
      <color theme="1"/>
      <name val="Calibri Light"/>
      <family val="2"/>
      <scheme val="major"/>
    </font>
    <font>
      <sz val="11"/>
      <color rgb="FF414042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20"/>
      <color rgb="FFC00000"/>
      <name val="Calibri"/>
      <family val="2"/>
      <scheme val="minor"/>
    </font>
    <font>
      <sz val="10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Aptos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2"/>
      <color theme="0"/>
      <name val="Calibri"/>
      <family val="2"/>
      <scheme val="minor"/>
    </font>
    <font>
      <sz val="10"/>
      <color rgb="FF000000"/>
      <name val="Calibri Light"/>
      <family val="2"/>
    </font>
    <font>
      <sz val="8"/>
      <color rgb="FF000000"/>
      <name val="Calibri Light"/>
      <family val="2"/>
    </font>
    <font>
      <b/>
      <i/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sz val="10"/>
      <color rgb="FF01830E"/>
      <name val="Consolas"/>
      <family val="3"/>
    </font>
    <font>
      <b/>
      <sz val="11"/>
      <color theme="1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77777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000000"/>
      </patternFill>
    </fill>
  </fills>
  <borders count="10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4" fontId="2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6" fillId="0" borderId="0"/>
    <xf numFmtId="0" fontId="29" fillId="8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0"/>
    <xf numFmtId="0" fontId="18" fillId="0" borderId="0"/>
    <xf numFmtId="0" fontId="18" fillId="0" borderId="0"/>
    <xf numFmtId="0" fontId="18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54">
    <xf numFmtId="0" fontId="0" fillId="0" borderId="0" xfId="0"/>
    <xf numFmtId="0" fontId="1" fillId="0" borderId="0" xfId="0" applyFont="1"/>
    <xf numFmtId="0" fontId="5" fillId="0" borderId="2" xfId="0" applyFont="1" applyBorder="1"/>
    <xf numFmtId="0" fontId="5" fillId="0" borderId="2" xfId="0" applyFont="1" applyBorder="1" applyAlignment="1">
      <alignment horizontal="right"/>
    </xf>
    <xf numFmtId="0" fontId="7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64" fontId="7" fillId="2" borderId="0" xfId="0" applyNumberFormat="1" applyFont="1" applyFill="1" applyAlignment="1">
      <alignment vertical="center"/>
    </xf>
    <xf numFmtId="0" fontId="10" fillId="0" borderId="0" xfId="0" applyFont="1" applyAlignment="1">
      <alignment horizontal="right"/>
    </xf>
    <xf numFmtId="0" fontId="11" fillId="0" borderId="4" xfId="0" applyFont="1" applyBorder="1"/>
    <xf numFmtId="0" fontId="12" fillId="0" borderId="0" xfId="0" applyFont="1"/>
    <xf numFmtId="0" fontId="9" fillId="0" borderId="0" xfId="0" applyFont="1" applyAlignment="1">
      <alignment vertical="top" textRotation="90"/>
    </xf>
    <xf numFmtId="0" fontId="11" fillId="0" borderId="2" xfId="0" applyFont="1" applyBorder="1"/>
    <xf numFmtId="0" fontId="5" fillId="0" borderId="5" xfId="0" applyFont="1" applyBorder="1" applyAlignment="1">
      <alignment horizontal="right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7" fillId="3" borderId="0" xfId="0" applyFont="1" applyFill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5" fillId="0" borderId="15" xfId="0" applyFont="1" applyBorder="1" applyAlignment="1">
      <alignment horizontal="right" wrapText="1"/>
    </xf>
    <xf numFmtId="0" fontId="7" fillId="2" borderId="8" xfId="0" applyFont="1" applyFill="1" applyBorder="1" applyAlignment="1">
      <alignment vertical="center"/>
    </xf>
    <xf numFmtId="0" fontId="11" fillId="0" borderId="0" xfId="0" applyFont="1"/>
    <xf numFmtId="164" fontId="8" fillId="0" borderId="8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/>
    </xf>
    <xf numFmtId="0" fontId="24" fillId="0" borderId="21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 wrapText="1"/>
    </xf>
    <xf numFmtId="164" fontId="7" fillId="2" borderId="8" xfId="0" applyNumberFormat="1" applyFont="1" applyFill="1" applyBorder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0" fontId="25" fillId="0" borderId="0" xfId="0" applyFont="1"/>
    <xf numFmtId="0" fontId="28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26" fillId="0" borderId="20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5" fillId="0" borderId="0" xfId="0" applyFont="1"/>
    <xf numFmtId="0" fontId="0" fillId="0" borderId="18" xfId="0" applyBorder="1" applyAlignment="1">
      <alignment vertical="center"/>
    </xf>
    <xf numFmtId="0" fontId="0" fillId="0" borderId="0" xfId="0" applyAlignment="1">
      <alignment vertical="center"/>
    </xf>
    <xf numFmtId="9" fontId="1" fillId="0" borderId="0" xfId="0" applyNumberFormat="1" applyFont="1"/>
    <xf numFmtId="0" fontId="5" fillId="0" borderId="23" xfId="0" applyFont="1" applyBorder="1"/>
    <xf numFmtId="0" fontId="11" fillId="0" borderId="2" xfId="0" applyFont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0" fillId="0" borderId="1" xfId="0" applyBorder="1" applyAlignment="1">
      <alignment vertical="center"/>
    </xf>
    <xf numFmtId="164" fontId="0" fillId="0" borderId="6" xfId="0" applyNumberFormat="1" applyBorder="1" applyAlignment="1">
      <alignment vertical="center"/>
    </xf>
    <xf numFmtId="0" fontId="1" fillId="0" borderId="7" xfId="0" applyFont="1" applyBorder="1"/>
    <xf numFmtId="0" fontId="15" fillId="0" borderId="0" xfId="0" applyFont="1"/>
    <xf numFmtId="0" fontId="45" fillId="0" borderId="15" xfId="0" applyFont="1" applyBorder="1" applyAlignment="1">
      <alignment vertical="center" wrapText="1"/>
    </xf>
    <xf numFmtId="0" fontId="45" fillId="0" borderId="16" xfId="0" applyFont="1" applyBorder="1" applyAlignment="1">
      <alignment vertical="center" wrapText="1"/>
    </xf>
    <xf numFmtId="0" fontId="45" fillId="0" borderId="17" xfId="0" applyFont="1" applyBorder="1" applyAlignment="1">
      <alignment vertical="center" wrapText="1"/>
    </xf>
    <xf numFmtId="0" fontId="45" fillId="0" borderId="0" xfId="0" applyFont="1" applyAlignment="1">
      <alignment vertical="center" wrapText="1"/>
    </xf>
    <xf numFmtId="0" fontId="46" fillId="0" borderId="7" xfId="0" applyFont="1" applyBorder="1" applyAlignment="1">
      <alignment vertical="center" wrapText="1"/>
    </xf>
    <xf numFmtId="0" fontId="47" fillId="0" borderId="5" xfId="0" applyFont="1" applyBorder="1" applyAlignment="1">
      <alignment vertical="center" wrapText="1"/>
    </xf>
    <xf numFmtId="0" fontId="45" fillId="0" borderId="5" xfId="0" applyFont="1" applyBorder="1" applyAlignment="1">
      <alignment vertical="center" wrapText="1"/>
    </xf>
    <xf numFmtId="164" fontId="0" fillId="0" borderId="24" xfId="0" applyNumberFormat="1" applyBorder="1" applyAlignment="1">
      <alignment vertical="center"/>
    </xf>
    <xf numFmtId="0" fontId="45" fillId="0" borderId="25" xfId="0" applyFont="1" applyBorder="1" applyAlignment="1">
      <alignment vertical="center" wrapText="1"/>
    </xf>
    <xf numFmtId="0" fontId="45" fillId="0" borderId="9" xfId="0" applyFont="1" applyBorder="1" applyAlignment="1">
      <alignment vertical="center" wrapText="1"/>
    </xf>
    <xf numFmtId="0" fontId="0" fillId="0" borderId="5" xfId="0" applyBorder="1"/>
    <xf numFmtId="164" fontId="0" fillId="0" borderId="5" xfId="0" applyNumberFormat="1" applyBorder="1" applyAlignment="1">
      <alignment vertical="center"/>
    </xf>
    <xf numFmtId="0" fontId="37" fillId="0" borderId="0" xfId="6" applyAlignment="1">
      <alignment horizontal="center"/>
    </xf>
    <xf numFmtId="165" fontId="1" fillId="0" borderId="0" xfId="0" applyNumberFormat="1" applyFont="1" applyAlignment="1">
      <alignment wrapText="1"/>
    </xf>
    <xf numFmtId="0" fontId="26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164" fontId="1" fillId="0" borderId="0" xfId="0" applyNumberFormat="1" applyFont="1" applyAlignment="1">
      <alignment horizontal="center"/>
    </xf>
    <xf numFmtId="0" fontId="13" fillId="0" borderId="0" xfId="0" applyFont="1"/>
    <xf numFmtId="0" fontId="6" fillId="0" borderId="0" xfId="0" applyFont="1" applyAlignment="1">
      <alignment horizontal="center" vertical="center" wrapText="1"/>
    </xf>
    <xf numFmtId="164" fontId="7" fillId="3" borderId="0" xfId="0" applyNumberFormat="1" applyFont="1" applyFill="1" applyAlignment="1">
      <alignment horizontal="center" vertical="center"/>
    </xf>
    <xf numFmtId="164" fontId="7" fillId="3" borderId="24" xfId="0" applyNumberFormat="1" applyFont="1" applyFill="1" applyBorder="1" applyAlignment="1">
      <alignment horizontal="center" vertical="center"/>
    </xf>
    <xf numFmtId="0" fontId="48" fillId="3" borderId="10" xfId="0" applyFont="1" applyFill="1" applyBorder="1" applyAlignment="1">
      <alignment vertical="center" wrapText="1"/>
    </xf>
    <xf numFmtId="0" fontId="48" fillId="3" borderId="1" xfId="0" applyFont="1" applyFill="1" applyBorder="1" applyAlignment="1">
      <alignment horizontal="right" vertical="center" wrapText="1"/>
    </xf>
    <xf numFmtId="0" fontId="20" fillId="0" borderId="6" xfId="0" applyFont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0" fontId="31" fillId="0" borderId="0" xfId="5" applyFont="1" applyFill="1" applyBorder="1" applyAlignment="1">
      <alignment horizontal="center"/>
    </xf>
    <xf numFmtId="0" fontId="52" fillId="5" borderId="0" xfId="0" applyFont="1" applyFill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2" fillId="4" borderId="0" xfId="0" applyFont="1" applyFill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2" fillId="6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6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24" fillId="0" borderId="1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4" xfId="0" applyFont="1" applyBorder="1" applyAlignment="1">
      <alignment horizontal="center"/>
    </xf>
    <xf numFmtId="1" fontId="0" fillId="0" borderId="0" xfId="0" applyNumberFormat="1" applyAlignment="1">
      <alignment horizontal="center"/>
    </xf>
    <xf numFmtId="0" fontId="25" fillId="0" borderId="20" xfId="0" applyFont="1" applyBorder="1" applyAlignment="1">
      <alignment horizontal="center"/>
    </xf>
    <xf numFmtId="0" fontId="50" fillId="0" borderId="0" xfId="0" applyFont="1" applyAlignment="1">
      <alignment horizontal="left" vertical="center"/>
    </xf>
    <xf numFmtId="0" fontId="50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12" fillId="7" borderId="28" xfId="0" applyFont="1" applyFill="1" applyBorder="1" applyAlignment="1">
      <alignment horizontal="center" vertical="center"/>
    </xf>
    <xf numFmtId="0" fontId="12" fillId="7" borderId="31" xfId="0" applyFont="1" applyFill="1" applyBorder="1" applyAlignment="1">
      <alignment horizontal="center" vertical="center"/>
    </xf>
    <xf numFmtId="0" fontId="25" fillId="0" borderId="35" xfId="0" applyFont="1" applyBorder="1" applyAlignment="1">
      <alignment horizontal="center"/>
    </xf>
    <xf numFmtId="0" fontId="25" fillId="0" borderId="36" xfId="0" applyFont="1" applyBorder="1" applyAlignment="1">
      <alignment horizontal="center"/>
    </xf>
    <xf numFmtId="0" fontId="35" fillId="0" borderId="0" xfId="0" applyFont="1" applyAlignment="1">
      <alignment horizontal="center"/>
    </xf>
    <xf numFmtId="0" fontId="10" fillId="0" borderId="0" xfId="0" applyFont="1" applyAlignment="1">
      <alignment horizontal="right" vertical="center"/>
    </xf>
    <xf numFmtId="0" fontId="11" fillId="0" borderId="4" xfId="0" applyFont="1" applyBorder="1" applyAlignment="1">
      <alignment vertical="center"/>
    </xf>
    <xf numFmtId="0" fontId="55" fillId="3" borderId="0" xfId="0" applyFont="1" applyFill="1" applyAlignment="1">
      <alignment horizontal="center" vertical="center"/>
    </xf>
    <xf numFmtId="0" fontId="55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0" fillId="10" borderId="0" xfId="0" applyFill="1" applyAlignment="1">
      <alignment vertical="center"/>
    </xf>
    <xf numFmtId="0" fontId="0" fillId="11" borderId="0" xfId="0" applyFill="1" applyAlignment="1">
      <alignment vertical="center"/>
    </xf>
    <xf numFmtId="0" fontId="11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27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46" fillId="0" borderId="0" xfId="0" applyFont="1" applyAlignment="1">
      <alignment vertical="center" wrapText="1"/>
    </xf>
    <xf numFmtId="166" fontId="27" fillId="0" borderId="17" xfId="1" applyNumberFormat="1" applyFont="1" applyBorder="1" applyAlignment="1">
      <alignment vertical="center"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4" fontId="13" fillId="0" borderId="1" xfId="0" applyNumberFormat="1" applyFont="1" applyBorder="1"/>
    <xf numFmtId="0" fontId="13" fillId="0" borderId="1" xfId="0" applyFont="1" applyBorder="1" applyAlignment="1">
      <alignment horizontal="left"/>
    </xf>
    <xf numFmtId="0" fontId="13" fillId="0" borderId="1" xfId="0" applyFont="1" applyBorder="1"/>
    <xf numFmtId="14" fontId="0" fillId="0" borderId="0" xfId="0" applyNumberFormat="1"/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11" fillId="0" borderId="4" xfId="0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0" fillId="10" borderId="0" xfId="0" applyFill="1" applyAlignment="1">
      <alignment horizontal="left" vertical="center"/>
    </xf>
    <xf numFmtId="0" fontId="0" fillId="11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9" fontId="0" fillId="0" borderId="0" xfId="0" applyNumberFormat="1"/>
    <xf numFmtId="0" fontId="49" fillId="0" borderId="0" xfId="0" applyFont="1" applyAlignment="1">
      <alignment horizontal="center"/>
    </xf>
    <xf numFmtId="0" fontId="49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1" fontId="27" fillId="0" borderId="0" xfId="12" applyNumberFormat="1" applyFont="1" applyFill="1" applyAlignment="1">
      <alignment horizontal="center"/>
    </xf>
    <xf numFmtId="0" fontId="11" fillId="0" borderId="2" xfId="0" applyFont="1" applyBorder="1" applyAlignment="1">
      <alignment horizontal="center" wrapText="1"/>
    </xf>
    <xf numFmtId="0" fontId="67" fillId="0" borderId="5" xfId="0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41" fillId="0" borderId="27" xfId="0" applyFont="1" applyBorder="1" applyAlignment="1">
      <alignment horizontal="center"/>
    </xf>
    <xf numFmtId="0" fontId="1" fillId="9" borderId="29" xfId="0" applyFont="1" applyFill="1" applyBorder="1" applyAlignment="1">
      <alignment horizontal="center"/>
    </xf>
    <xf numFmtId="0" fontId="12" fillId="7" borderId="32" xfId="0" applyFont="1" applyFill="1" applyBorder="1" applyAlignment="1">
      <alignment horizontal="center" vertical="center"/>
    </xf>
    <xf numFmtId="49" fontId="52" fillId="5" borderId="0" xfId="0" applyNumberFormat="1" applyFont="1" applyFill="1" applyAlignment="1">
      <alignment horizontal="center" vertical="center"/>
    </xf>
    <xf numFmtId="0" fontId="52" fillId="7" borderId="0" xfId="0" applyFont="1" applyFill="1" applyAlignment="1">
      <alignment horizontal="center" vertical="center"/>
    </xf>
    <xf numFmtId="0" fontId="12" fillId="9" borderId="29" xfId="0" applyFont="1" applyFill="1" applyBorder="1" applyAlignment="1">
      <alignment horizontal="center" vertical="center"/>
    </xf>
    <xf numFmtId="0" fontId="51" fillId="7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7" borderId="0" xfId="0" applyFill="1" applyAlignment="1">
      <alignment horizontal="center" vertical="center"/>
    </xf>
    <xf numFmtId="0" fontId="65" fillId="12" borderId="0" xfId="0" applyFont="1" applyFill="1" applyAlignment="1">
      <alignment vertical="center"/>
    </xf>
    <xf numFmtId="0" fontId="53" fillId="12" borderId="0" xfId="0" applyFont="1" applyFill="1" applyAlignment="1">
      <alignment horizontal="center" vertical="center"/>
    </xf>
    <xf numFmtId="0" fontId="53" fillId="12" borderId="0" xfId="0" applyFont="1" applyFill="1" applyAlignment="1">
      <alignment vertical="center"/>
    </xf>
    <xf numFmtId="0" fontId="7" fillId="12" borderId="0" xfId="0" applyFont="1" applyFill="1" applyAlignment="1">
      <alignment horizontal="center" vertical="center"/>
    </xf>
    <xf numFmtId="164" fontId="7" fillId="12" borderId="0" xfId="0" applyNumberFormat="1" applyFont="1" applyFill="1" applyAlignment="1">
      <alignment horizontal="center" vertical="center"/>
    </xf>
    <xf numFmtId="49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64" fillId="0" borderId="0" xfId="0" applyFont="1" applyAlignment="1">
      <alignment wrapText="1"/>
    </xf>
    <xf numFmtId="0" fontId="20" fillId="0" borderId="5" xfId="0" applyFont="1" applyBorder="1" applyAlignment="1">
      <alignment horizontal="center" vertical="center"/>
    </xf>
    <xf numFmtId="0" fontId="52" fillId="0" borderId="0" xfId="0" applyFont="1" applyAlignment="1">
      <alignment horizontal="left" vertical="center"/>
    </xf>
    <xf numFmtId="164" fontId="0" fillId="0" borderId="9" xfId="0" applyNumberFormat="1" applyBorder="1" applyAlignment="1">
      <alignment vertical="center"/>
    </xf>
    <xf numFmtId="0" fontId="20" fillId="0" borderId="0" xfId="0" applyFont="1" applyAlignment="1">
      <alignment horizontal="center"/>
    </xf>
    <xf numFmtId="165" fontId="0" fillId="0" borderId="0" xfId="0" applyNumberFormat="1"/>
    <xf numFmtId="0" fontId="26" fillId="0" borderId="15" xfId="0" applyFont="1" applyBorder="1" applyAlignment="1">
      <alignment horizontal="center" vertical="center"/>
    </xf>
    <xf numFmtId="0" fontId="33" fillId="0" borderId="0" xfId="0" applyFont="1" applyAlignment="1">
      <alignment horizontal="right" wrapText="1"/>
    </xf>
    <xf numFmtId="0" fontId="5" fillId="0" borderId="40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0" fillId="0" borderId="0" xfId="0" applyFont="1"/>
    <xf numFmtId="0" fontId="0" fillId="0" borderId="0" xfId="0" applyAlignment="1">
      <alignment vertical="top"/>
    </xf>
    <xf numFmtId="164" fontId="13" fillId="0" borderId="17" xfId="0" applyNumberFormat="1" applyFont="1" applyBorder="1" applyAlignment="1">
      <alignment vertical="center"/>
    </xf>
    <xf numFmtId="164" fontId="13" fillId="0" borderId="6" xfId="0" applyNumberFormat="1" applyFont="1" applyBorder="1" applyAlignment="1">
      <alignment horizontal="center" vertical="center"/>
    </xf>
    <xf numFmtId="0" fontId="0" fillId="0" borderId="45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6" xfId="0" applyBorder="1"/>
    <xf numFmtId="164" fontId="30" fillId="0" borderId="0" xfId="0" applyNumberFormat="1" applyFont="1" applyAlignment="1">
      <alignment vertical="center"/>
    </xf>
    <xf numFmtId="0" fontId="36" fillId="0" borderId="0" xfId="0" applyFont="1" applyAlignment="1">
      <alignment vertical="center"/>
    </xf>
    <xf numFmtId="0" fontId="27" fillId="9" borderId="44" xfId="0" applyFont="1" applyFill="1" applyBorder="1" applyAlignment="1">
      <alignment vertical="center"/>
    </xf>
    <xf numFmtId="0" fontId="30" fillId="9" borderId="16" xfId="0" applyFont="1" applyFill="1" applyBorder="1" applyAlignment="1">
      <alignment vertical="center"/>
    </xf>
    <xf numFmtId="164" fontId="30" fillId="9" borderId="16" xfId="0" applyNumberFormat="1" applyFont="1" applyFill="1" applyBorder="1" applyAlignment="1">
      <alignment vertical="center"/>
    </xf>
    <xf numFmtId="164" fontId="30" fillId="9" borderId="17" xfId="0" applyNumberFormat="1" applyFont="1" applyFill="1" applyBorder="1" applyAlignment="1">
      <alignment vertical="center"/>
    </xf>
    <xf numFmtId="0" fontId="33" fillId="0" borderId="0" xfId="0" applyFont="1"/>
    <xf numFmtId="0" fontId="33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27" fillId="5" borderId="0" xfId="0" applyFont="1" applyFill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11" fillId="0" borderId="17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1" fillId="0" borderId="38" xfId="0" applyFont="1" applyBorder="1" applyAlignment="1">
      <alignment horizontal="center" wrapText="1"/>
    </xf>
    <xf numFmtId="0" fontId="72" fillId="0" borderId="0" xfId="0" applyFont="1" applyAlignment="1">
      <alignment horizontal="left"/>
    </xf>
    <xf numFmtId="49" fontId="27" fillId="0" borderId="0" xfId="0" applyNumberFormat="1" applyFont="1" applyAlignment="1">
      <alignment horizontal="center" vertical="center"/>
    </xf>
    <xf numFmtId="164" fontId="27" fillId="0" borderId="0" xfId="0" applyNumberFormat="1" applyFont="1" applyAlignment="1">
      <alignment horizontal="center" vertical="center"/>
    </xf>
    <xf numFmtId="0" fontId="32" fillId="12" borderId="0" xfId="0" applyFont="1" applyFill="1" applyAlignment="1">
      <alignment vertical="center"/>
    </xf>
    <xf numFmtId="164" fontId="1" fillId="0" borderId="0" xfId="0" applyNumberFormat="1" applyFont="1"/>
    <xf numFmtId="0" fontId="41" fillId="7" borderId="40" xfId="0" applyFont="1" applyFill="1" applyBorder="1" applyAlignment="1">
      <alignment horizontal="center"/>
    </xf>
    <xf numFmtId="0" fontId="0" fillId="0" borderId="4" xfId="0" applyBorder="1" applyAlignment="1">
      <alignment vertical="center"/>
    </xf>
    <xf numFmtId="164" fontId="0" fillId="7" borderId="47" xfId="0" applyNumberFormat="1" applyFill="1" applyBorder="1"/>
    <xf numFmtId="0" fontId="25" fillId="0" borderId="32" xfId="0" applyFont="1" applyBorder="1" applyAlignment="1">
      <alignment horizontal="center"/>
    </xf>
    <xf numFmtId="0" fontId="24" fillId="0" borderId="32" xfId="0" applyFont="1" applyBorder="1" applyAlignment="1">
      <alignment horizontal="center"/>
    </xf>
    <xf numFmtId="164" fontId="7" fillId="3" borderId="52" xfId="0" applyNumberFormat="1" applyFont="1" applyFill="1" applyBorder="1" applyAlignment="1">
      <alignment horizontal="center" vertical="center"/>
    </xf>
    <xf numFmtId="0" fontId="12" fillId="9" borderId="32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55" xfId="0" applyNumberFormat="1" applyBorder="1" applyAlignment="1">
      <alignment horizontal="center"/>
    </xf>
    <xf numFmtId="0" fontId="24" fillId="0" borderId="56" xfId="0" applyFont="1" applyBorder="1" applyAlignment="1">
      <alignment horizontal="center"/>
    </xf>
    <xf numFmtId="0" fontId="5" fillId="0" borderId="16" xfId="0" applyFont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/>
    </xf>
    <xf numFmtId="0" fontId="11" fillId="0" borderId="5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12" fillId="9" borderId="33" xfId="0" applyFont="1" applyFill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49" fontId="0" fillId="7" borderId="0" xfId="0" applyNumberFormat="1" applyFill="1" applyAlignment="1">
      <alignment horizontal="center" vertical="center"/>
    </xf>
    <xf numFmtId="0" fontId="52" fillId="7" borderId="0" xfId="0" applyFont="1" applyFill="1" applyAlignment="1">
      <alignment horizontal="left" vertical="center"/>
    </xf>
    <xf numFmtId="0" fontId="13" fillId="0" borderId="1" xfId="0" applyFont="1" applyBorder="1" applyAlignment="1">
      <alignment wrapText="1"/>
    </xf>
    <xf numFmtId="0" fontId="12" fillId="7" borderId="21" xfId="0" applyFont="1" applyFill="1" applyBorder="1" applyAlignment="1">
      <alignment horizontal="center" vertical="center"/>
    </xf>
    <xf numFmtId="164" fontId="7" fillId="3" borderId="61" xfId="0" applyNumberFormat="1" applyFont="1" applyFill="1" applyBorder="1" applyAlignment="1">
      <alignment horizontal="center" vertical="center"/>
    </xf>
    <xf numFmtId="0" fontId="5" fillId="9" borderId="32" xfId="0" applyFont="1" applyFill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12" fillId="9" borderId="20" xfId="0" applyFont="1" applyFill="1" applyBorder="1" applyAlignment="1">
      <alignment horizontal="center" vertical="center"/>
    </xf>
    <xf numFmtId="0" fontId="12" fillId="9" borderId="28" xfId="0" applyFont="1" applyFill="1" applyBorder="1" applyAlignment="1">
      <alignment horizontal="center" vertical="center"/>
    </xf>
    <xf numFmtId="0" fontId="1" fillId="9" borderId="69" xfId="0" applyFont="1" applyFill="1" applyBorder="1" applyAlignment="1">
      <alignment horizontal="center"/>
    </xf>
    <xf numFmtId="0" fontId="26" fillId="0" borderId="28" xfId="0" applyFont="1" applyBorder="1" applyAlignment="1">
      <alignment horizontal="center" vertical="center"/>
    </xf>
    <xf numFmtId="0" fontId="1" fillId="7" borderId="0" xfId="0" applyFont="1" applyFill="1" applyAlignment="1">
      <alignment horizontal="center"/>
    </xf>
    <xf numFmtId="0" fontId="50" fillId="0" borderId="0" xfId="0" applyFont="1" applyAlignment="1">
      <alignment horizontal="center"/>
    </xf>
    <xf numFmtId="0" fontId="0" fillId="0" borderId="1" xfId="0" applyBorder="1" applyAlignment="1">
      <alignment horizontal="left" vertical="center"/>
    </xf>
    <xf numFmtId="2" fontId="0" fillId="0" borderId="0" xfId="0" applyNumberFormat="1"/>
    <xf numFmtId="0" fontId="5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166" fontId="0" fillId="0" borderId="0" xfId="1" applyNumberFormat="1" applyFont="1" applyAlignment="1">
      <alignment horizontal="center"/>
    </xf>
    <xf numFmtId="0" fontId="27" fillId="0" borderId="0" xfId="0" applyFont="1" applyAlignment="1">
      <alignment horizontal="center"/>
    </xf>
    <xf numFmtId="9" fontId="1" fillId="0" borderId="0" xfId="0" applyNumberFormat="1" applyFont="1" applyAlignment="1">
      <alignment horizontal="center"/>
    </xf>
    <xf numFmtId="0" fontId="0" fillId="0" borderId="14" xfId="0" applyBorder="1" applyAlignment="1">
      <alignment horizontal="center"/>
    </xf>
    <xf numFmtId="0" fontId="26" fillId="0" borderId="0" xfId="0" applyFont="1" applyAlignment="1">
      <alignment horizontal="center" wrapText="1"/>
    </xf>
    <xf numFmtId="0" fontId="7" fillId="3" borderId="18" xfId="0" applyFont="1" applyFill="1" applyBorder="1" applyAlignment="1">
      <alignment horizontal="center" vertical="center"/>
    </xf>
    <xf numFmtId="0" fontId="7" fillId="3" borderId="57" xfId="0" applyFont="1" applyFill="1" applyBorder="1" applyAlignment="1">
      <alignment horizontal="center" vertical="center"/>
    </xf>
    <xf numFmtId="0" fontId="7" fillId="3" borderId="58" xfId="0" applyFont="1" applyFill="1" applyBorder="1" applyAlignment="1">
      <alignment horizontal="center" vertical="center"/>
    </xf>
    <xf numFmtId="164" fontId="52" fillId="5" borderId="0" xfId="0" applyNumberFormat="1" applyFont="1" applyFill="1" applyAlignment="1">
      <alignment horizontal="center" vertical="center"/>
    </xf>
    <xf numFmtId="164" fontId="0" fillId="5" borderId="8" xfId="0" applyNumberFormat="1" applyFill="1" applyBorder="1" applyAlignment="1">
      <alignment horizontal="center" vertical="center"/>
    </xf>
    <xf numFmtId="164" fontId="0" fillId="5" borderId="18" xfId="0" applyNumberFormat="1" applyFill="1" applyBorder="1" applyAlignment="1">
      <alignment horizontal="center" vertical="center"/>
    </xf>
    <xf numFmtId="164" fontId="0" fillId="5" borderId="51" xfId="0" applyNumberFormat="1" applyFill="1" applyBorder="1" applyAlignment="1">
      <alignment horizontal="center" vertical="center"/>
    </xf>
    <xf numFmtId="164" fontId="0" fillId="5" borderId="53" xfId="0" applyNumberFormat="1" applyFill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164" fontId="0" fillId="0" borderId="51" xfId="0" applyNumberFormat="1" applyBorder="1" applyAlignment="1">
      <alignment horizontal="center" vertical="center"/>
    </xf>
    <xf numFmtId="164" fontId="0" fillId="0" borderId="53" xfId="0" applyNumberFormat="1" applyBorder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0" fontId="23" fillId="3" borderId="8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0" fontId="23" fillId="3" borderId="51" xfId="0" applyFont="1" applyFill="1" applyBorder="1" applyAlignment="1">
      <alignment horizontal="center" vertical="center"/>
    </xf>
    <xf numFmtId="0" fontId="23" fillId="3" borderId="53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164" fontId="27" fillId="6" borderId="53" xfId="0" applyNumberFormat="1" applyFont="1" applyFill="1" applyBorder="1" applyAlignment="1">
      <alignment horizontal="center" vertical="center"/>
    </xf>
    <xf numFmtId="164" fontId="27" fillId="0" borderId="8" xfId="0" applyNumberFormat="1" applyFont="1" applyBorder="1" applyAlignment="1">
      <alignment horizontal="center" vertical="center"/>
    </xf>
    <xf numFmtId="164" fontId="27" fillId="5" borderId="0" xfId="0" applyNumberFormat="1" applyFont="1" applyFill="1" applyAlignment="1">
      <alignment horizontal="center" vertical="center"/>
    </xf>
    <xf numFmtId="164" fontId="27" fillId="5" borderId="8" xfId="0" applyNumberFormat="1" applyFont="1" applyFill="1" applyBorder="1" applyAlignment="1">
      <alignment horizontal="center" vertical="center"/>
    </xf>
    <xf numFmtId="164" fontId="27" fillId="7" borderId="0" xfId="0" applyNumberFormat="1" applyFont="1" applyFill="1" applyAlignment="1">
      <alignment horizontal="center" vertical="center"/>
    </xf>
    <xf numFmtId="164" fontId="0" fillId="7" borderId="8" xfId="0" applyNumberFormat="1" applyFill="1" applyBorder="1" applyAlignment="1">
      <alignment horizontal="center" vertical="center"/>
    </xf>
    <xf numFmtId="164" fontId="0" fillId="7" borderId="0" xfId="0" applyNumberFormat="1" applyFill="1" applyAlignment="1">
      <alignment horizontal="center" vertical="center"/>
    </xf>
    <xf numFmtId="164" fontId="0" fillId="7" borderId="53" xfId="0" applyNumberFormat="1" applyFill="1" applyBorder="1" applyAlignment="1">
      <alignment horizontal="center" vertical="center"/>
    </xf>
    <xf numFmtId="164" fontId="27" fillId="6" borderId="0" xfId="0" applyNumberFormat="1" applyFont="1" applyFill="1" applyAlignment="1">
      <alignment horizontal="center" vertical="center"/>
    </xf>
    <xf numFmtId="164" fontId="27" fillId="6" borderId="8" xfId="0" applyNumberFormat="1" applyFont="1" applyFill="1" applyBorder="1" applyAlignment="1">
      <alignment horizontal="center" vertical="center"/>
    </xf>
    <xf numFmtId="164" fontId="27" fillId="6" borderId="8" xfId="1" applyNumberFormat="1" applyFont="1" applyFill="1" applyBorder="1" applyAlignment="1">
      <alignment horizontal="center" vertical="center"/>
    </xf>
    <xf numFmtId="164" fontId="27" fillId="0" borderId="8" xfId="1" applyNumberFormat="1" applyFont="1" applyFill="1" applyBorder="1" applyAlignment="1">
      <alignment horizontal="center" vertical="center"/>
    </xf>
    <xf numFmtId="164" fontId="0" fillId="0" borderId="8" xfId="1" applyNumberFormat="1" applyFont="1" applyFill="1" applyBorder="1" applyAlignment="1">
      <alignment horizontal="center" vertical="center"/>
    </xf>
    <xf numFmtId="164" fontId="0" fillId="6" borderId="8" xfId="0" applyNumberFormat="1" applyFill="1" applyBorder="1" applyAlignment="1">
      <alignment horizontal="center" vertical="center"/>
    </xf>
    <xf numFmtId="164" fontId="0" fillId="6" borderId="0" xfId="0" applyNumberFormat="1" applyFill="1" applyAlignment="1">
      <alignment horizontal="center" vertical="center"/>
    </xf>
    <xf numFmtId="164" fontId="0" fillId="6" borderId="8" xfId="1" applyNumberFormat="1" applyFont="1" applyFill="1" applyBorder="1" applyAlignment="1">
      <alignment horizontal="center" vertical="center"/>
    </xf>
    <xf numFmtId="164" fontId="0" fillId="6" borderId="53" xfId="0" applyNumberFormat="1" applyFill="1" applyBorder="1" applyAlignment="1">
      <alignment horizontal="center" vertical="center"/>
    </xf>
    <xf numFmtId="164" fontId="27" fillId="7" borderId="8" xfId="0" applyNumberFormat="1" applyFont="1" applyFill="1" applyBorder="1" applyAlignment="1">
      <alignment horizontal="center" vertical="center"/>
    </xf>
    <xf numFmtId="164" fontId="0" fillId="7" borderId="8" xfId="1" applyNumberFormat="1" applyFont="1" applyFill="1" applyBorder="1" applyAlignment="1">
      <alignment horizontal="center" vertical="center"/>
    </xf>
    <xf numFmtId="164" fontId="40" fillId="11" borderId="8" xfId="0" applyNumberFormat="1" applyFont="1" applyFill="1" applyBorder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27" fillId="11" borderId="0" xfId="0" applyFont="1" applyFill="1" applyAlignment="1">
      <alignment horizontal="center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5" borderId="0" xfId="0" applyFill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5" borderId="0" xfId="0" applyFont="1" applyFill="1" applyAlignment="1">
      <alignment horizontal="left" vertical="center"/>
    </xf>
    <xf numFmtId="0" fontId="0" fillId="7" borderId="0" xfId="0" applyFill="1" applyAlignment="1">
      <alignment horizontal="left" vertical="center"/>
    </xf>
    <xf numFmtId="0" fontId="27" fillId="6" borderId="0" xfId="0" applyFont="1" applyFill="1" applyAlignment="1">
      <alignment horizontal="left" vertical="center"/>
    </xf>
    <xf numFmtId="0" fontId="0" fillId="6" borderId="0" xfId="0" applyFill="1" applyAlignment="1">
      <alignment horizontal="left" vertical="center"/>
    </xf>
    <xf numFmtId="0" fontId="41" fillId="0" borderId="0" xfId="0" applyFont="1" applyAlignment="1">
      <alignment horizontal="left"/>
    </xf>
    <xf numFmtId="0" fontId="39" fillId="0" borderId="0" xfId="0" applyFont="1" applyAlignment="1">
      <alignment horizontal="left"/>
    </xf>
    <xf numFmtId="2" fontId="0" fillId="0" borderId="0" xfId="0" applyNumberFormat="1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 wrapText="1"/>
    </xf>
    <xf numFmtId="0" fontId="3" fillId="3" borderId="18" xfId="0" applyFont="1" applyFill="1" applyBorder="1" applyAlignment="1">
      <alignment horizontal="center" vertical="center"/>
    </xf>
    <xf numFmtId="0" fontId="3" fillId="3" borderId="57" xfId="0" applyFont="1" applyFill="1" applyBorder="1" applyAlignment="1">
      <alignment horizontal="center" vertical="center"/>
    </xf>
    <xf numFmtId="0" fontId="3" fillId="3" borderId="5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164" fontId="52" fillId="5" borderId="19" xfId="0" applyNumberFormat="1" applyFont="1" applyFill="1" applyBorder="1" applyAlignment="1">
      <alignment horizontal="center" vertical="center"/>
    </xf>
    <xf numFmtId="164" fontId="52" fillId="5" borderId="8" xfId="0" applyNumberFormat="1" applyFont="1" applyFill="1" applyBorder="1" applyAlignment="1">
      <alignment horizontal="center" vertical="center"/>
    </xf>
    <xf numFmtId="164" fontId="52" fillId="7" borderId="8" xfId="0" applyNumberFormat="1" applyFont="1" applyFill="1" applyBorder="1" applyAlignment="1">
      <alignment horizontal="center" vertical="center"/>
    </xf>
    <xf numFmtId="164" fontId="52" fillId="5" borderId="18" xfId="0" applyNumberFormat="1" applyFont="1" applyFill="1" applyBorder="1" applyAlignment="1">
      <alignment horizontal="center" vertical="center"/>
    </xf>
    <xf numFmtId="164" fontId="52" fillId="5" borderId="51" xfId="0" applyNumberFormat="1" applyFont="1" applyFill="1" applyBorder="1" applyAlignment="1">
      <alignment horizontal="center" vertical="center"/>
    </xf>
    <xf numFmtId="164" fontId="52" fillId="5" borderId="53" xfId="0" applyNumberFormat="1" applyFont="1" applyFill="1" applyBorder="1" applyAlignment="1">
      <alignment horizontal="center" vertical="center"/>
    </xf>
    <xf numFmtId="164" fontId="52" fillId="0" borderId="0" xfId="0" applyNumberFormat="1" applyFont="1" applyAlignment="1">
      <alignment horizontal="center" vertical="center"/>
    </xf>
    <xf numFmtId="164" fontId="52" fillId="0" borderId="19" xfId="0" applyNumberFormat="1" applyFont="1" applyBorder="1" applyAlignment="1">
      <alignment horizontal="center" vertical="center"/>
    </xf>
    <xf numFmtId="164" fontId="52" fillId="0" borderId="8" xfId="0" applyNumberFormat="1" applyFont="1" applyBorder="1" applyAlignment="1">
      <alignment horizontal="center" vertical="center"/>
    </xf>
    <xf numFmtId="164" fontId="52" fillId="0" borderId="7" xfId="0" applyNumberFormat="1" applyFont="1" applyBorder="1" applyAlignment="1">
      <alignment horizontal="center" vertical="center"/>
    </xf>
    <xf numFmtId="164" fontId="51" fillId="0" borderId="8" xfId="0" applyNumberFormat="1" applyFont="1" applyBorder="1" applyAlignment="1">
      <alignment horizontal="center" vertical="center"/>
    </xf>
    <xf numFmtId="164" fontId="52" fillId="0" borderId="18" xfId="0" applyNumberFormat="1" applyFont="1" applyBorder="1" applyAlignment="1">
      <alignment horizontal="center" vertical="center"/>
    </xf>
    <xf numFmtId="164" fontId="51" fillId="0" borderId="51" xfId="0" applyNumberFormat="1" applyFont="1" applyBorder="1" applyAlignment="1">
      <alignment horizontal="center" vertical="center"/>
    </xf>
    <xf numFmtId="164" fontId="52" fillId="0" borderId="53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64" fontId="52" fillId="5" borderId="7" xfId="0" applyNumberFormat="1" applyFont="1" applyFill="1" applyBorder="1" applyAlignment="1">
      <alignment horizontal="center" vertical="center"/>
    </xf>
    <xf numFmtId="164" fontId="51" fillId="5" borderId="8" xfId="0" applyNumberFormat="1" applyFont="1" applyFill="1" applyBorder="1" applyAlignment="1">
      <alignment horizontal="center" vertical="center"/>
    </xf>
    <xf numFmtId="164" fontId="51" fillId="5" borderId="51" xfId="0" applyNumberFormat="1" applyFont="1" applyFill="1" applyBorder="1" applyAlignment="1">
      <alignment horizontal="center" vertical="center"/>
    </xf>
    <xf numFmtId="164" fontId="52" fillId="0" borderId="51" xfId="0" applyNumberFormat="1" applyFont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51" xfId="0" applyFont="1" applyFill="1" applyBorder="1" applyAlignment="1">
      <alignment horizontal="center" vertical="center"/>
    </xf>
    <xf numFmtId="0" fontId="3" fillId="3" borderId="53" xfId="0" applyFont="1" applyFill="1" applyBorder="1" applyAlignment="1">
      <alignment horizontal="center" vertical="center"/>
    </xf>
    <xf numFmtId="164" fontId="52" fillId="4" borderId="0" xfId="0" applyNumberFormat="1" applyFont="1" applyFill="1" applyAlignment="1">
      <alignment horizontal="center" vertical="center"/>
    </xf>
    <xf numFmtId="164" fontId="52" fillId="4" borderId="8" xfId="0" applyNumberFormat="1" applyFont="1" applyFill="1" applyBorder="1" applyAlignment="1">
      <alignment horizontal="center" vertical="center"/>
    </xf>
    <xf numFmtId="164" fontId="52" fillId="4" borderId="7" xfId="0" applyNumberFormat="1" applyFont="1" applyFill="1" applyBorder="1" applyAlignment="1">
      <alignment horizontal="center" vertical="center"/>
    </xf>
    <xf numFmtId="164" fontId="52" fillId="4" borderId="53" xfId="0" applyNumberFormat="1" applyFont="1" applyFill="1" applyBorder="1" applyAlignment="1">
      <alignment horizontal="center" vertical="center"/>
    </xf>
    <xf numFmtId="164" fontId="51" fillId="0" borderId="53" xfId="0" applyNumberFormat="1" applyFont="1" applyBorder="1" applyAlignment="1">
      <alignment horizontal="center" vertical="center"/>
    </xf>
    <xf numFmtId="164" fontId="51" fillId="7" borderId="0" xfId="0" applyNumberFormat="1" applyFont="1" applyFill="1" applyAlignment="1">
      <alignment horizontal="center" vertical="center"/>
    </xf>
    <xf numFmtId="164" fontId="51" fillId="7" borderId="19" xfId="0" applyNumberFormat="1" applyFont="1" applyFill="1" applyBorder="1" applyAlignment="1">
      <alignment horizontal="center" vertical="center"/>
    </xf>
    <xf numFmtId="164" fontId="51" fillId="7" borderId="8" xfId="0" applyNumberFormat="1" applyFont="1" applyFill="1" applyBorder="1" applyAlignment="1">
      <alignment horizontal="center" vertical="center"/>
    </xf>
    <xf numFmtId="164" fontId="51" fillId="7" borderId="7" xfId="0" applyNumberFormat="1" applyFont="1" applyFill="1" applyBorder="1" applyAlignment="1">
      <alignment horizontal="center" vertical="center"/>
    </xf>
    <xf numFmtId="164" fontId="51" fillId="7" borderId="18" xfId="0" applyNumberFormat="1" applyFont="1" applyFill="1" applyBorder="1" applyAlignment="1">
      <alignment horizontal="center" vertical="center"/>
    </xf>
    <xf numFmtId="164" fontId="51" fillId="7" borderId="51" xfId="0" applyNumberFormat="1" applyFont="1" applyFill="1" applyBorder="1" applyAlignment="1">
      <alignment horizontal="center" vertical="center"/>
    </xf>
    <xf numFmtId="164" fontId="51" fillId="7" borderId="53" xfId="0" applyNumberFormat="1" applyFont="1" applyFill="1" applyBorder="1" applyAlignment="1">
      <alignment horizontal="center" vertical="center"/>
    </xf>
    <xf numFmtId="164" fontId="51" fillId="0" borderId="0" xfId="0" applyNumberFormat="1" applyFont="1" applyAlignment="1">
      <alignment horizontal="center" vertical="center"/>
    </xf>
    <xf numFmtId="164" fontId="51" fillId="0" borderId="19" xfId="0" applyNumberFormat="1" applyFont="1" applyBorder="1" applyAlignment="1">
      <alignment horizontal="center" vertical="center"/>
    </xf>
    <xf numFmtId="164" fontId="51" fillId="0" borderId="7" xfId="0" applyNumberFormat="1" applyFont="1" applyBorder="1" applyAlignment="1">
      <alignment horizontal="center" vertical="center"/>
    </xf>
    <xf numFmtId="164" fontId="51" fillId="0" borderId="18" xfId="0" applyNumberFormat="1" applyFont="1" applyBorder="1" applyAlignment="1">
      <alignment horizontal="center" vertical="center"/>
    </xf>
    <xf numFmtId="164" fontId="52" fillId="7" borderId="0" xfId="0" applyNumberFormat="1" applyFont="1" applyFill="1" applyAlignment="1">
      <alignment horizontal="center" vertical="center"/>
    </xf>
    <xf numFmtId="164" fontId="52" fillId="7" borderId="19" xfId="0" applyNumberFormat="1" applyFont="1" applyFill="1" applyBorder="1" applyAlignment="1">
      <alignment horizontal="center" vertical="center"/>
    </xf>
    <xf numFmtId="164" fontId="52" fillId="7" borderId="7" xfId="0" applyNumberFormat="1" applyFont="1" applyFill="1" applyBorder="1" applyAlignment="1">
      <alignment horizontal="center" vertical="center"/>
    </xf>
    <xf numFmtId="164" fontId="52" fillId="7" borderId="51" xfId="0" applyNumberFormat="1" applyFont="1" applyFill="1" applyBorder="1" applyAlignment="1">
      <alignment horizontal="center" vertical="center"/>
    </xf>
    <xf numFmtId="164" fontId="52" fillId="7" borderId="53" xfId="0" applyNumberFormat="1" applyFont="1" applyFill="1" applyBorder="1" applyAlignment="1">
      <alignment horizontal="center" vertical="center"/>
    </xf>
    <xf numFmtId="164" fontId="52" fillId="7" borderId="18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11" borderId="0" xfId="0" applyFill="1" applyAlignment="1">
      <alignment horizontal="center"/>
    </xf>
    <xf numFmtId="0" fontId="1" fillId="11" borderId="0" xfId="0" applyFont="1" applyFill="1" applyAlignment="1">
      <alignment horizontal="center"/>
    </xf>
    <xf numFmtId="0" fontId="33" fillId="0" borderId="0" xfId="0" applyFont="1" applyAlignment="1">
      <alignment horizontal="center" wrapText="1"/>
    </xf>
    <xf numFmtId="4" fontId="0" fillId="0" borderId="0" xfId="1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4" fontId="1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52" xfId="0" applyFont="1" applyFill="1" applyBorder="1" applyAlignment="1">
      <alignment horizontal="center" vertical="center"/>
    </xf>
    <xf numFmtId="164" fontId="52" fillId="5" borderId="22" xfId="0" applyNumberFormat="1" applyFont="1" applyFill="1" applyBorder="1" applyAlignment="1">
      <alignment horizontal="center" vertical="center"/>
    </xf>
    <xf numFmtId="164" fontId="52" fillId="5" borderId="57" xfId="0" applyNumberFormat="1" applyFont="1" applyFill="1" applyBorder="1" applyAlignment="1">
      <alignment horizontal="center" vertical="center"/>
    </xf>
    <xf numFmtId="164" fontId="52" fillId="0" borderId="22" xfId="0" applyNumberFormat="1" applyFont="1" applyBorder="1" applyAlignment="1">
      <alignment horizontal="center" vertical="center"/>
    </xf>
    <xf numFmtId="164" fontId="52" fillId="0" borderId="57" xfId="0" applyNumberFormat="1" applyFont="1" applyBorder="1" applyAlignment="1">
      <alignment horizontal="center" vertical="center"/>
    </xf>
    <xf numFmtId="0" fontId="55" fillId="3" borderId="8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57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164" fontId="52" fillId="4" borderId="22" xfId="0" applyNumberFormat="1" applyFont="1" applyFill="1" applyBorder="1" applyAlignment="1">
      <alignment horizontal="center" vertical="center"/>
    </xf>
    <xf numFmtId="164" fontId="52" fillId="4" borderId="57" xfId="0" applyNumberFormat="1" applyFont="1" applyFill="1" applyBorder="1" applyAlignment="1">
      <alignment horizontal="center" vertical="center"/>
    </xf>
    <xf numFmtId="164" fontId="52" fillId="6" borderId="0" xfId="0" applyNumberFormat="1" applyFont="1" applyFill="1" applyAlignment="1">
      <alignment horizontal="center" vertical="center"/>
    </xf>
    <xf numFmtId="164" fontId="52" fillId="6" borderId="8" xfId="0" applyNumberFormat="1" applyFont="1" applyFill="1" applyBorder="1" applyAlignment="1">
      <alignment horizontal="center" vertical="center"/>
    </xf>
    <xf numFmtId="164" fontId="52" fillId="6" borderId="7" xfId="0" applyNumberFormat="1" applyFont="1" applyFill="1" applyBorder="1" applyAlignment="1">
      <alignment horizontal="center" vertical="center"/>
    </xf>
    <xf numFmtId="164" fontId="52" fillId="6" borderId="57" xfId="0" applyNumberFormat="1" applyFont="1" applyFill="1" applyBorder="1" applyAlignment="1">
      <alignment horizontal="center" vertical="center"/>
    </xf>
    <xf numFmtId="164" fontId="52" fillId="6" borderId="53" xfId="0" applyNumberFormat="1" applyFont="1" applyFill="1" applyBorder="1" applyAlignment="1">
      <alignment horizontal="center" vertical="center"/>
    </xf>
    <xf numFmtId="164" fontId="52" fillId="6" borderId="22" xfId="0" applyNumberFormat="1" applyFont="1" applyFill="1" applyBorder="1" applyAlignment="1">
      <alignment horizontal="center" vertical="center"/>
    </xf>
    <xf numFmtId="164" fontId="41" fillId="7" borderId="8" xfId="0" applyNumberFormat="1" applyFont="1" applyFill="1" applyBorder="1" applyAlignment="1">
      <alignment horizontal="center" vertical="center"/>
    </xf>
    <xf numFmtId="164" fontId="41" fillId="11" borderId="8" xfId="0" applyNumberFormat="1" applyFont="1" applyFill="1" applyBorder="1" applyAlignment="1">
      <alignment horizontal="center" vertical="center"/>
    </xf>
    <xf numFmtId="164" fontId="41" fillId="0" borderId="8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/>
    </xf>
    <xf numFmtId="167" fontId="1" fillId="13" borderId="0" xfId="0" applyNumberFormat="1" applyFont="1" applyFill="1" applyAlignment="1">
      <alignment horizontal="center"/>
    </xf>
    <xf numFmtId="0" fontId="64" fillId="0" borderId="0" xfId="0" applyFont="1" applyAlignment="1">
      <alignment horizontal="center" wrapText="1"/>
    </xf>
    <xf numFmtId="0" fontId="32" fillId="3" borderId="19" xfId="0" applyFont="1" applyFill="1" applyBorder="1" applyAlignment="1">
      <alignment horizontal="center" vertical="center"/>
    </xf>
    <xf numFmtId="0" fontId="32" fillId="3" borderId="7" xfId="0" applyFont="1" applyFill="1" applyBorder="1" applyAlignment="1">
      <alignment horizontal="center" vertical="center"/>
    </xf>
    <xf numFmtId="164" fontId="0" fillId="0" borderId="5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164" fontId="0" fillId="0" borderId="50" xfId="0" applyNumberFormat="1" applyBorder="1" applyAlignment="1">
      <alignment horizontal="center" vertical="center"/>
    </xf>
    <xf numFmtId="164" fontId="0" fillId="0" borderId="59" xfId="0" applyNumberFormat="1" applyBorder="1" applyAlignment="1">
      <alignment horizontal="center" vertical="center"/>
    </xf>
    <xf numFmtId="164" fontId="32" fillId="3" borderId="8" xfId="0" applyNumberFormat="1" applyFont="1" applyFill="1" applyBorder="1" applyAlignment="1">
      <alignment horizontal="center" vertical="center"/>
    </xf>
    <xf numFmtId="164" fontId="32" fillId="3" borderId="19" xfId="0" applyNumberFormat="1" applyFont="1" applyFill="1" applyBorder="1" applyAlignment="1">
      <alignment horizontal="center" vertical="center"/>
    </xf>
    <xf numFmtId="164" fontId="32" fillId="3" borderId="22" xfId="0" applyNumberFormat="1" applyFont="1" applyFill="1" applyBorder="1" applyAlignment="1">
      <alignment horizontal="center" vertical="center"/>
    </xf>
    <xf numFmtId="164" fontId="32" fillId="3" borderId="7" xfId="0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0" fontId="59" fillId="0" borderId="0" xfId="0" applyFont="1" applyAlignment="1">
      <alignment horizontal="center" vertical="center"/>
    </xf>
    <xf numFmtId="164" fontId="0" fillId="0" borderId="38" xfId="0" applyNumberFormat="1" applyBorder="1" applyAlignment="1">
      <alignment horizontal="center" vertical="center"/>
    </xf>
    <xf numFmtId="0" fontId="0" fillId="13" borderId="0" xfId="0" applyFill="1" applyAlignment="1">
      <alignment horizontal="center"/>
    </xf>
    <xf numFmtId="168" fontId="0" fillId="13" borderId="0" xfId="0" applyNumberFormat="1" applyFill="1" applyAlignment="1">
      <alignment horizontal="center"/>
    </xf>
    <xf numFmtId="168" fontId="0" fillId="0" borderId="0" xfId="0" applyNumberFormat="1" applyAlignment="1">
      <alignment horizontal="center"/>
    </xf>
    <xf numFmtId="0" fontId="30" fillId="3" borderId="0" xfId="0" applyFont="1" applyFill="1" applyAlignment="1">
      <alignment vertical="center"/>
    </xf>
    <xf numFmtId="0" fontId="30" fillId="3" borderId="0" xfId="0" applyFont="1" applyFill="1" applyAlignment="1">
      <alignment horizontal="center" vertical="center"/>
    </xf>
    <xf numFmtId="164" fontId="30" fillId="3" borderId="0" xfId="0" applyNumberFormat="1" applyFont="1" applyFill="1" applyAlignment="1">
      <alignment horizontal="center" vertical="center"/>
    </xf>
    <xf numFmtId="0" fontId="74" fillId="0" borderId="0" xfId="0" applyFont="1" applyAlignment="1">
      <alignment horizontal="left"/>
    </xf>
    <xf numFmtId="0" fontId="75" fillId="0" borderId="0" xfId="0" applyFont="1" applyAlignment="1">
      <alignment horizontal="left" vertical="center"/>
    </xf>
    <xf numFmtId="0" fontId="0" fillId="0" borderId="1" xfId="0" applyBorder="1" applyAlignment="1">
      <alignment horizontal="left"/>
    </xf>
    <xf numFmtId="9" fontId="0" fillId="0" borderId="0" xfId="0" applyNumberFormat="1" applyAlignment="1">
      <alignment horizontal="center"/>
    </xf>
    <xf numFmtId="0" fontId="0" fillId="10" borderId="0" xfId="0" applyFill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2" xfId="0" applyFont="1" applyBorder="1" applyAlignment="1">
      <alignment horizontal="left"/>
    </xf>
    <xf numFmtId="164" fontId="0" fillId="0" borderId="7" xfId="0" applyNumberFormat="1" applyBorder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21" fillId="3" borderId="57" xfId="0" applyFont="1" applyFill="1" applyBorder="1" applyAlignment="1">
      <alignment horizontal="center" vertical="center"/>
    </xf>
    <xf numFmtId="0" fontId="21" fillId="3" borderId="58" xfId="0" applyFont="1" applyFill="1" applyBorder="1" applyAlignment="1">
      <alignment horizontal="center" vertical="center"/>
    </xf>
    <xf numFmtId="0" fontId="22" fillId="3" borderId="0" xfId="0" applyFont="1" applyFill="1" applyAlignment="1">
      <alignment horizontal="left" vertical="center"/>
    </xf>
    <xf numFmtId="0" fontId="19" fillId="3" borderId="0" xfId="0" applyFont="1" applyFill="1" applyAlignment="1">
      <alignment horizontal="center" vertical="center"/>
    </xf>
    <xf numFmtId="164" fontId="40" fillId="0" borderId="8" xfId="0" applyNumberFormat="1" applyFont="1" applyBorder="1" applyAlignment="1">
      <alignment horizontal="center" vertical="center"/>
    </xf>
    <xf numFmtId="0" fontId="41" fillId="14" borderId="0" xfId="0" applyFont="1" applyFill="1" applyAlignment="1">
      <alignment horizontal="left"/>
    </xf>
    <xf numFmtId="164" fontId="40" fillId="14" borderId="8" xfId="0" applyNumberFormat="1" applyFont="1" applyFill="1" applyBorder="1" applyAlignment="1">
      <alignment horizontal="center" vertical="center"/>
    </xf>
    <xf numFmtId="0" fontId="42" fillId="14" borderId="0" xfId="0" applyFont="1" applyFill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27" fillId="14" borderId="0" xfId="0" applyFont="1" applyFill="1" applyAlignment="1">
      <alignment horizontal="left"/>
    </xf>
    <xf numFmtId="0" fontId="0" fillId="14" borderId="0" xfId="0" applyFill="1" applyAlignment="1">
      <alignment vertical="center"/>
    </xf>
    <xf numFmtId="0" fontId="0" fillId="14" borderId="0" xfId="0" applyFill="1" applyAlignment="1">
      <alignment horizontal="left" vertical="center"/>
    </xf>
    <xf numFmtId="164" fontId="0" fillId="14" borderId="0" xfId="0" applyNumberFormat="1" applyFill="1" applyAlignment="1">
      <alignment horizontal="center" vertical="center"/>
    </xf>
    <xf numFmtId="164" fontId="0" fillId="14" borderId="38" xfId="0" applyNumberFormat="1" applyFill="1" applyBorder="1" applyAlignment="1">
      <alignment horizontal="center" vertical="center"/>
    </xf>
    <xf numFmtId="164" fontId="0" fillId="14" borderId="8" xfId="0" applyNumberFormat="1" applyFill="1" applyBorder="1" applyAlignment="1">
      <alignment horizontal="center" vertical="center"/>
    </xf>
    <xf numFmtId="164" fontId="0" fillId="14" borderId="6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/>
    </xf>
    <xf numFmtId="0" fontId="54" fillId="3" borderId="0" xfId="0" applyFont="1" applyFill="1" applyAlignment="1">
      <alignment vertical="center"/>
    </xf>
    <xf numFmtId="0" fontId="5" fillId="0" borderId="37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/>
    </xf>
    <xf numFmtId="0" fontId="5" fillId="0" borderId="41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/>
    </xf>
    <xf numFmtId="0" fontId="25" fillId="0" borderId="29" xfId="0" applyFont="1" applyBorder="1" applyAlignment="1">
      <alignment horizontal="center"/>
    </xf>
    <xf numFmtId="0" fontId="24" fillId="0" borderId="29" xfId="0" applyFont="1" applyBorder="1" applyAlignment="1">
      <alignment horizontal="center"/>
    </xf>
    <xf numFmtId="0" fontId="25" fillId="0" borderId="31" xfId="0" applyFont="1" applyBorder="1" applyAlignment="1">
      <alignment horizontal="center"/>
    </xf>
    <xf numFmtId="0" fontId="24" fillId="0" borderId="33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26" fillId="0" borderId="12" xfId="0" applyFont="1" applyBorder="1" applyAlignment="1">
      <alignment horizontal="center" vertical="center"/>
    </xf>
    <xf numFmtId="0" fontId="19" fillId="3" borderId="57" xfId="0" applyFont="1" applyFill="1" applyBorder="1" applyAlignment="1">
      <alignment horizontal="center" vertical="center"/>
    </xf>
    <xf numFmtId="0" fontId="19" fillId="3" borderId="58" xfId="0" applyFont="1" applyFill="1" applyBorder="1" applyAlignment="1">
      <alignment horizontal="center" vertical="center"/>
    </xf>
    <xf numFmtId="0" fontId="5" fillId="0" borderId="28" xfId="0" applyFont="1" applyBorder="1" applyAlignment="1">
      <alignment horizontal="left"/>
    </xf>
    <xf numFmtId="0" fontId="5" fillId="0" borderId="31" xfId="0" applyFont="1" applyBorder="1" applyAlignment="1">
      <alignment horizontal="center"/>
    </xf>
    <xf numFmtId="0" fontId="33" fillId="0" borderId="3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1" fillId="0" borderId="31" xfId="0" applyFont="1" applyBorder="1" applyAlignment="1">
      <alignment horizontal="center" wrapText="1"/>
    </xf>
    <xf numFmtId="0" fontId="34" fillId="0" borderId="33" xfId="0" applyFont="1" applyBorder="1" applyAlignment="1">
      <alignment horizontal="center" wrapText="1"/>
    </xf>
    <xf numFmtId="0" fontId="6" fillId="0" borderId="70" xfId="0" applyFont="1" applyBorder="1" applyAlignment="1">
      <alignment horizontal="center"/>
    </xf>
    <xf numFmtId="164" fontId="41" fillId="0" borderId="0" xfId="0" applyNumberFormat="1" applyFont="1" applyAlignment="1">
      <alignment horizontal="center" vertical="center"/>
    </xf>
    <xf numFmtId="0" fontId="5" fillId="0" borderId="71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164" fontId="52" fillId="5" borderId="69" xfId="0" applyNumberFormat="1" applyFont="1" applyFill="1" applyBorder="1" applyAlignment="1">
      <alignment horizontal="center" vertical="center"/>
    </xf>
    <xf numFmtId="164" fontId="52" fillId="5" borderId="72" xfId="0" applyNumberFormat="1" applyFont="1" applyFill="1" applyBorder="1" applyAlignment="1">
      <alignment horizontal="center" vertical="center"/>
    </xf>
    <xf numFmtId="164" fontId="52" fillId="5" borderId="71" xfId="0" applyNumberFormat="1" applyFont="1" applyFill="1" applyBorder="1" applyAlignment="1">
      <alignment horizontal="center" vertical="center"/>
    </xf>
    <xf numFmtId="164" fontId="52" fillId="5" borderId="73" xfId="0" applyNumberFormat="1" applyFont="1" applyFill="1" applyBorder="1" applyAlignment="1">
      <alignment horizontal="center" vertical="center"/>
    </xf>
    <xf numFmtId="164" fontId="52" fillId="5" borderId="9" xfId="0" applyNumberFormat="1" applyFont="1" applyFill="1" applyBorder="1" applyAlignment="1">
      <alignment horizontal="center" vertical="center"/>
    </xf>
    <xf numFmtId="164" fontId="52" fillId="0" borderId="9" xfId="0" applyNumberFormat="1" applyFont="1" applyBorder="1" applyAlignment="1">
      <alignment horizontal="center" vertical="center"/>
    </xf>
    <xf numFmtId="164" fontId="52" fillId="4" borderId="9" xfId="0" applyNumberFormat="1" applyFont="1" applyFill="1" applyBorder="1" applyAlignment="1">
      <alignment horizontal="center" vertical="center"/>
    </xf>
    <xf numFmtId="164" fontId="52" fillId="6" borderId="9" xfId="0" applyNumberFormat="1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164" fontId="52" fillId="4" borderId="19" xfId="0" applyNumberFormat="1" applyFont="1" applyFill="1" applyBorder="1" applyAlignment="1">
      <alignment horizontal="center" vertical="center"/>
    </xf>
    <xf numFmtId="164" fontId="52" fillId="6" borderId="19" xfId="0" applyNumberFormat="1" applyFont="1" applyFill="1" applyBorder="1" applyAlignment="1">
      <alignment horizontal="center" vertical="center"/>
    </xf>
    <xf numFmtId="164" fontId="52" fillId="6" borderId="71" xfId="0" applyNumberFormat="1" applyFont="1" applyFill="1" applyBorder="1" applyAlignment="1">
      <alignment horizontal="center" vertical="center"/>
    </xf>
    <xf numFmtId="164" fontId="52" fillId="6" borderId="73" xfId="0" applyNumberFormat="1" applyFont="1" applyFill="1" applyBorder="1" applyAlignment="1">
      <alignment horizontal="center" vertical="center"/>
    </xf>
    <xf numFmtId="164" fontId="52" fillId="0" borderId="71" xfId="0" applyNumberFormat="1" applyFont="1" applyBorder="1" applyAlignment="1">
      <alignment horizontal="center" vertical="center"/>
    </xf>
    <xf numFmtId="164" fontId="52" fillId="0" borderId="73" xfId="0" applyNumberFormat="1" applyFont="1" applyBorder="1" applyAlignment="1">
      <alignment horizontal="center" vertical="center"/>
    </xf>
    <xf numFmtId="164" fontId="41" fillId="15" borderId="8" xfId="0" applyNumberFormat="1" applyFont="1" applyFill="1" applyBorder="1" applyAlignment="1">
      <alignment horizontal="center" vertical="center"/>
    </xf>
    <xf numFmtId="164" fontId="30" fillId="3" borderId="9" xfId="0" applyNumberFormat="1" applyFont="1" applyFill="1" applyBorder="1" applyAlignment="1">
      <alignment horizontal="center" vertical="center"/>
    </xf>
    <xf numFmtId="164" fontId="30" fillId="3" borderId="51" xfId="0" applyNumberFormat="1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164" fontId="0" fillId="0" borderId="56" xfId="0" applyNumberFormat="1" applyBorder="1" applyAlignment="1">
      <alignment horizontal="center" vertical="center"/>
    </xf>
    <xf numFmtId="164" fontId="0" fillId="0" borderId="72" xfId="0" applyNumberFormat="1" applyBorder="1" applyAlignment="1">
      <alignment horizontal="center" vertical="center"/>
    </xf>
    <xf numFmtId="165" fontId="1" fillId="0" borderId="0" xfId="0" applyNumberFormat="1" applyFont="1" applyAlignment="1">
      <alignment horizontal="center"/>
    </xf>
    <xf numFmtId="164" fontId="0" fillId="0" borderId="76" xfId="0" applyNumberFormat="1" applyBorder="1" applyAlignment="1">
      <alignment horizontal="center" vertical="center"/>
    </xf>
    <xf numFmtId="164" fontId="0" fillId="0" borderId="74" xfId="0" applyNumberFormat="1" applyBorder="1" applyAlignment="1">
      <alignment horizontal="center" vertical="center"/>
    </xf>
    <xf numFmtId="164" fontId="0" fillId="0" borderId="73" xfId="0" applyNumberFormat="1" applyBorder="1" applyAlignment="1">
      <alignment horizontal="center" vertical="center"/>
    </xf>
    <xf numFmtId="164" fontId="28" fillId="0" borderId="0" xfId="0" applyNumberFormat="1" applyFont="1" applyAlignment="1">
      <alignment horizontal="center" vertical="center"/>
    </xf>
    <xf numFmtId="0" fontId="41" fillId="7" borderId="74" xfId="0" applyFont="1" applyFill="1" applyBorder="1" applyAlignment="1">
      <alignment horizontal="center"/>
    </xf>
    <xf numFmtId="0" fontId="41" fillId="9" borderId="81" xfId="0" applyFont="1" applyFill="1" applyBorder="1" applyAlignment="1">
      <alignment horizontal="center"/>
    </xf>
    <xf numFmtId="0" fontId="5" fillId="0" borderId="54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/>
    </xf>
    <xf numFmtId="0" fontId="41" fillId="0" borderId="31" xfId="0" applyFont="1" applyBorder="1" applyAlignment="1">
      <alignment horizontal="center"/>
    </xf>
    <xf numFmtId="0" fontId="41" fillId="0" borderId="29" xfId="0" applyFont="1" applyBorder="1" applyAlignment="1">
      <alignment horizontal="center"/>
    </xf>
    <xf numFmtId="0" fontId="41" fillId="0" borderId="21" xfId="0" applyFont="1" applyBorder="1" applyAlignment="1">
      <alignment horizontal="center"/>
    </xf>
    <xf numFmtId="0" fontId="41" fillId="0" borderId="33" xfId="0" applyFont="1" applyBorder="1" applyAlignment="1">
      <alignment horizontal="center"/>
    </xf>
    <xf numFmtId="0" fontId="78" fillId="3" borderId="0" xfId="0" applyFont="1" applyFill="1" applyAlignment="1">
      <alignment horizontal="left" vertical="center"/>
    </xf>
    <xf numFmtId="0" fontId="78" fillId="3" borderId="0" xfId="0" applyFont="1" applyFill="1" applyAlignment="1">
      <alignment horizontal="center" vertical="center"/>
    </xf>
    <xf numFmtId="164" fontId="0" fillId="10" borderId="70" xfId="0" applyNumberFormat="1" applyFill="1" applyBorder="1" applyAlignment="1">
      <alignment horizontal="center" vertical="center"/>
    </xf>
    <xf numFmtId="164" fontId="0" fillId="11" borderId="76" xfId="0" applyNumberFormat="1" applyFill="1" applyBorder="1" applyAlignment="1">
      <alignment horizontal="center" vertical="center"/>
    </xf>
    <xf numFmtId="164" fontId="0" fillId="10" borderId="76" xfId="0" applyNumberFormat="1" applyFill="1" applyBorder="1" applyAlignment="1">
      <alignment horizontal="center" vertical="center"/>
    </xf>
    <xf numFmtId="164" fontId="0" fillId="10" borderId="77" xfId="0" applyNumberFormat="1" applyFill="1" applyBorder="1" applyAlignment="1">
      <alignment horizontal="center" vertical="center"/>
    </xf>
    <xf numFmtId="0" fontId="35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0" fillId="0" borderId="18" xfId="0" applyBorder="1" applyAlignment="1">
      <alignment horizontal="left" vertical="center"/>
    </xf>
    <xf numFmtId="0" fontId="0" fillId="7" borderId="18" xfId="0" applyFill="1" applyBorder="1" applyAlignment="1">
      <alignment horizontal="left" vertical="center"/>
    </xf>
    <xf numFmtId="0" fontId="30" fillId="3" borderId="58" xfId="0" applyFont="1" applyFill="1" applyBorder="1" applyAlignment="1">
      <alignment vertical="center"/>
    </xf>
    <xf numFmtId="0" fontId="30" fillId="3" borderId="8" xfId="0" applyFont="1" applyFill="1" applyBorder="1" applyAlignment="1">
      <alignment horizontal="center" vertical="center"/>
    </xf>
    <xf numFmtId="0" fontId="27" fillId="14" borderId="16" xfId="0" applyFont="1" applyFill="1" applyBorder="1" applyAlignment="1">
      <alignment vertical="center"/>
    </xf>
    <xf numFmtId="0" fontId="30" fillId="14" borderId="16" xfId="0" applyFont="1" applyFill="1" applyBorder="1" applyAlignment="1">
      <alignment vertical="center"/>
    </xf>
    <xf numFmtId="164" fontId="27" fillId="14" borderId="16" xfId="0" applyNumberFormat="1" applyFont="1" applyFill="1" applyBorder="1" applyAlignment="1">
      <alignment vertical="center"/>
    </xf>
    <xf numFmtId="164" fontId="30" fillId="14" borderId="16" xfId="0" applyNumberFormat="1" applyFont="1" applyFill="1" applyBorder="1" applyAlignment="1">
      <alignment vertical="center"/>
    </xf>
    <xf numFmtId="164" fontId="27" fillId="14" borderId="16" xfId="0" applyNumberFormat="1" applyFont="1" applyFill="1" applyBorder="1" applyAlignment="1">
      <alignment horizontal="center" vertical="center"/>
    </xf>
    <xf numFmtId="164" fontId="27" fillId="14" borderId="5" xfId="0" applyNumberFormat="1" applyFont="1" applyFill="1" applyBorder="1" applyAlignment="1">
      <alignment horizontal="right" vertical="center"/>
    </xf>
    <xf numFmtId="41" fontId="36" fillId="3" borderId="1" xfId="11" applyFont="1" applyFill="1" applyBorder="1" applyAlignment="1" applyProtection="1">
      <alignment horizontal="center" vertical="center"/>
      <protection locked="0"/>
    </xf>
    <xf numFmtId="164" fontId="0" fillId="14" borderId="0" xfId="0" applyNumberFormat="1" applyFill="1" applyAlignment="1">
      <alignment vertical="center"/>
    </xf>
    <xf numFmtId="164" fontId="32" fillId="3" borderId="58" xfId="0" applyNumberFormat="1" applyFont="1" applyFill="1" applyBorder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164" fontId="0" fillId="14" borderId="18" xfId="0" applyNumberFormat="1" applyFill="1" applyBorder="1" applyAlignment="1">
      <alignment vertical="center"/>
    </xf>
    <xf numFmtId="0" fontId="0" fillId="14" borderId="18" xfId="0" applyFill="1" applyBorder="1" applyAlignment="1">
      <alignment horizontal="left" vertical="center"/>
    </xf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0" fontId="20" fillId="0" borderId="82" xfId="0" applyFont="1" applyBorder="1" applyAlignment="1">
      <alignment horizontal="center" vertical="center"/>
    </xf>
    <xf numFmtId="0" fontId="5" fillId="0" borderId="82" xfId="0" applyFont="1" applyBorder="1" applyAlignment="1">
      <alignment horizontal="center" vertical="center" wrapText="1"/>
    </xf>
    <xf numFmtId="41" fontId="36" fillId="3" borderId="85" xfId="11" applyFont="1" applyFill="1" applyBorder="1" applyAlignment="1" applyProtection="1">
      <alignment horizontal="center" vertical="center"/>
      <protection locked="0"/>
    </xf>
    <xf numFmtId="41" fontId="36" fillId="3" borderId="86" xfId="11" applyFont="1" applyFill="1" applyBorder="1" applyAlignment="1" applyProtection="1">
      <alignment horizontal="center" vertical="center"/>
      <protection locked="0"/>
    </xf>
    <xf numFmtId="164" fontId="0" fillId="0" borderId="83" xfId="0" applyNumberFormat="1" applyBorder="1" applyAlignment="1">
      <alignment horizontal="center" vertical="center"/>
    </xf>
    <xf numFmtId="164" fontId="0" fillId="7" borderId="83" xfId="0" applyNumberFormat="1" applyFill="1" applyBorder="1" applyAlignment="1">
      <alignment horizontal="center" vertical="center"/>
    </xf>
    <xf numFmtId="164" fontId="32" fillId="3" borderId="83" xfId="0" applyNumberFormat="1" applyFont="1" applyFill="1" applyBorder="1" applyAlignment="1">
      <alignment horizontal="center" vertical="center"/>
    </xf>
    <xf numFmtId="0" fontId="51" fillId="16" borderId="0" xfId="0" applyFont="1" applyFill="1"/>
    <xf numFmtId="0" fontId="11" fillId="0" borderId="28" xfId="0" applyFont="1" applyBorder="1" applyAlignment="1">
      <alignment horizontal="left"/>
    </xf>
    <xf numFmtId="0" fontId="52" fillId="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51" fillId="7" borderId="0" xfId="0" applyFont="1" applyFill="1" applyAlignment="1">
      <alignment horizontal="left" vertical="center"/>
    </xf>
    <xf numFmtId="0" fontId="27" fillId="0" borderId="0" xfId="0" applyFont="1" applyAlignment="1">
      <alignment horizontal="left"/>
    </xf>
    <xf numFmtId="0" fontId="51" fillId="14" borderId="0" xfId="0" applyFont="1" applyFill="1" applyAlignment="1">
      <alignment horizontal="left"/>
    </xf>
    <xf numFmtId="6" fontId="72" fillId="14" borderId="8" xfId="0" applyNumberFormat="1" applyFont="1" applyFill="1" applyBorder="1" applyAlignment="1">
      <alignment horizontal="center"/>
    </xf>
    <xf numFmtId="0" fontId="54" fillId="2" borderId="0" xfId="0" applyFont="1" applyFill="1" applyAlignment="1">
      <alignment horizontal="left" vertical="center"/>
    </xf>
    <xf numFmtId="0" fontId="52" fillId="4" borderId="0" xfId="0" applyFont="1" applyFill="1" applyAlignment="1">
      <alignment horizontal="left" vertical="center"/>
    </xf>
    <xf numFmtId="0" fontId="52" fillId="6" borderId="0" xfId="0" applyFont="1" applyFill="1" applyAlignment="1">
      <alignment horizontal="left" vertical="center"/>
    </xf>
    <xf numFmtId="0" fontId="41" fillId="15" borderId="0" xfId="0" applyFont="1" applyFill="1" applyAlignment="1">
      <alignment horizontal="left"/>
    </xf>
    <xf numFmtId="0" fontId="41" fillId="7" borderId="0" xfId="0" applyFont="1" applyFill="1" applyAlignment="1">
      <alignment horizontal="left"/>
    </xf>
    <xf numFmtId="0" fontId="42" fillId="7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11" borderId="18" xfId="0" applyFill="1" applyBorder="1" applyAlignment="1">
      <alignment horizontal="left" vertical="center"/>
    </xf>
    <xf numFmtId="164" fontId="0" fillId="11" borderId="8" xfId="0" applyNumberFormat="1" applyFill="1" applyBorder="1" applyAlignment="1">
      <alignment horizontal="center" vertical="center"/>
    </xf>
    <xf numFmtId="164" fontId="0" fillId="11" borderId="83" xfId="0" applyNumberFormat="1" applyFill="1" applyBorder="1" applyAlignment="1">
      <alignment horizontal="center" vertical="center"/>
    </xf>
    <xf numFmtId="164" fontId="0" fillId="11" borderId="58" xfId="0" applyNumberFormat="1" applyFill="1" applyBorder="1" applyAlignment="1">
      <alignment horizontal="center" vertical="center"/>
    </xf>
    <xf numFmtId="2" fontId="1" fillId="11" borderId="0" xfId="0" applyNumberFormat="1" applyFont="1" applyFill="1" applyAlignment="1">
      <alignment horizontal="center"/>
    </xf>
    <xf numFmtId="0" fontId="52" fillId="11" borderId="0" xfId="0" applyFont="1" applyFill="1" applyAlignment="1">
      <alignment horizontal="left" vertical="center"/>
    </xf>
    <xf numFmtId="0" fontId="52" fillId="11" borderId="0" xfId="0" applyFont="1" applyFill="1" applyAlignment="1">
      <alignment horizontal="center" vertical="center"/>
    </xf>
    <xf numFmtId="0" fontId="8" fillId="11" borderId="0" xfId="0" applyFont="1" applyFill="1" applyAlignment="1">
      <alignment horizontal="center"/>
    </xf>
    <xf numFmtId="165" fontId="0" fillId="11" borderId="0" xfId="0" applyNumberFormat="1" applyFill="1" applyAlignment="1">
      <alignment horizontal="center"/>
    </xf>
    <xf numFmtId="164" fontId="0" fillId="11" borderId="87" xfId="0" applyNumberFormat="1" applyFill="1" applyBorder="1" applyAlignment="1">
      <alignment horizontal="center" vertical="center"/>
    </xf>
    <xf numFmtId="164" fontId="0" fillId="11" borderId="88" xfId="0" applyNumberFormat="1" applyFill="1" applyBorder="1" applyAlignment="1">
      <alignment horizontal="center" vertical="center"/>
    </xf>
    <xf numFmtId="164" fontId="0" fillId="5" borderId="89" xfId="0" applyNumberFormat="1" applyFill="1" applyBorder="1" applyAlignment="1">
      <alignment horizontal="center" vertical="center"/>
    </xf>
    <xf numFmtId="164" fontId="0" fillId="0" borderId="90" xfId="0" applyNumberFormat="1" applyBorder="1" applyAlignment="1">
      <alignment horizontal="center" vertical="center"/>
    </xf>
    <xf numFmtId="164" fontId="0" fillId="5" borderId="90" xfId="0" applyNumberFormat="1" applyFill="1" applyBorder="1" applyAlignment="1">
      <alignment horizontal="center" vertical="center"/>
    </xf>
    <xf numFmtId="164" fontId="27" fillId="0" borderId="90" xfId="0" applyNumberFormat="1" applyFont="1" applyBorder="1" applyAlignment="1">
      <alignment horizontal="center" vertical="center"/>
    </xf>
    <xf numFmtId="164" fontId="27" fillId="5" borderId="90" xfId="0" applyNumberFormat="1" applyFont="1" applyFill="1" applyBorder="1" applyAlignment="1">
      <alignment horizontal="center" vertical="center"/>
    </xf>
    <xf numFmtId="164" fontId="27" fillId="6" borderId="90" xfId="0" applyNumberFormat="1" applyFont="1" applyFill="1" applyBorder="1" applyAlignment="1">
      <alignment horizontal="center" vertical="center"/>
    </xf>
    <xf numFmtId="164" fontId="27" fillId="7" borderId="90" xfId="0" applyNumberFormat="1" applyFont="1" applyFill="1" applyBorder="1" applyAlignment="1">
      <alignment horizontal="center" vertical="center"/>
    </xf>
    <xf numFmtId="164" fontId="0" fillId="5" borderId="7" xfId="0" applyNumberFormat="1" applyFill="1" applyBorder="1" applyAlignment="1">
      <alignment horizontal="center" vertical="center"/>
    </xf>
    <xf numFmtId="164" fontId="27" fillId="0" borderId="7" xfId="0" applyNumberFormat="1" applyFont="1" applyBorder="1" applyAlignment="1">
      <alignment horizontal="center" vertical="center"/>
    </xf>
    <xf numFmtId="164" fontId="27" fillId="5" borderId="7" xfId="0" applyNumberFormat="1" applyFont="1" applyFill="1" applyBorder="1" applyAlignment="1">
      <alignment horizontal="center" vertical="center"/>
    </xf>
    <xf numFmtId="164" fontId="0" fillId="5" borderId="9" xfId="0" applyNumberFormat="1" applyFill="1" applyBorder="1" applyAlignment="1">
      <alignment horizontal="center" vertical="center"/>
    </xf>
    <xf numFmtId="164" fontId="27" fillId="0" borderId="9" xfId="0" applyNumberFormat="1" applyFont="1" applyBorder="1" applyAlignment="1">
      <alignment horizontal="center" vertical="center"/>
    </xf>
    <xf numFmtId="164" fontId="27" fillId="5" borderId="9" xfId="0" applyNumberFormat="1" applyFont="1" applyFill="1" applyBorder="1" applyAlignment="1">
      <alignment horizontal="center" vertical="center"/>
    </xf>
    <xf numFmtId="164" fontId="27" fillId="6" borderId="9" xfId="0" applyNumberFormat="1" applyFont="1" applyFill="1" applyBorder="1" applyAlignment="1">
      <alignment horizontal="center" vertical="center"/>
    </xf>
    <xf numFmtId="164" fontId="0" fillId="6" borderId="9" xfId="0" applyNumberFormat="1" applyFill="1" applyBorder="1" applyAlignment="1">
      <alignment horizontal="center" vertical="center"/>
    </xf>
    <xf numFmtId="0" fontId="80" fillId="0" borderId="31" xfId="0" applyFont="1" applyBorder="1" applyAlignment="1">
      <alignment horizontal="center" wrapText="1"/>
    </xf>
    <xf numFmtId="0" fontId="65" fillId="3" borderId="0" xfId="0" applyFont="1" applyFill="1" applyAlignment="1">
      <alignment horizontal="center" vertical="center"/>
    </xf>
    <xf numFmtId="0" fontId="32" fillId="3" borderId="0" xfId="0" applyFont="1" applyFill="1" applyAlignment="1">
      <alignment horizontal="center" vertical="center"/>
    </xf>
    <xf numFmtId="0" fontId="14" fillId="16" borderId="0" xfId="0" applyFont="1" applyFill="1"/>
    <xf numFmtId="0" fontId="26" fillId="0" borderId="91" xfId="0" applyFont="1" applyBorder="1" applyAlignment="1">
      <alignment horizontal="center" vertical="center"/>
    </xf>
    <xf numFmtId="0" fontId="26" fillId="0" borderId="81" xfId="0" applyFont="1" applyBorder="1" applyAlignment="1">
      <alignment horizontal="center" wrapText="1"/>
    </xf>
    <xf numFmtId="0" fontId="41" fillId="0" borderId="4" xfId="0" applyFont="1" applyBorder="1" applyAlignment="1">
      <alignment horizontal="center"/>
    </xf>
    <xf numFmtId="0" fontId="41" fillId="7" borderId="71" xfId="0" applyFont="1" applyFill="1" applyBorder="1" applyAlignment="1">
      <alignment horizontal="center"/>
    </xf>
    <xf numFmtId="0" fontId="41" fillId="0" borderId="77" xfId="0" applyFont="1" applyBorder="1" applyAlignment="1">
      <alignment horizontal="center"/>
    </xf>
    <xf numFmtId="0" fontId="12" fillId="9" borderId="1" xfId="0" applyFont="1" applyFill="1" applyBorder="1" applyAlignment="1">
      <alignment horizontal="center" vertical="center"/>
    </xf>
    <xf numFmtId="0" fontId="12" fillId="7" borderId="10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/>
    </xf>
    <xf numFmtId="0" fontId="41" fillId="7" borderId="94" xfId="0" applyFont="1" applyFill="1" applyBorder="1" applyAlignment="1">
      <alignment horizontal="center"/>
    </xf>
    <xf numFmtId="0" fontId="12" fillId="9" borderId="95" xfId="0" applyFont="1" applyFill="1" applyBorder="1" applyAlignment="1">
      <alignment horizontal="center" vertical="center"/>
    </xf>
    <xf numFmtId="0" fontId="20" fillId="0" borderId="96" xfId="0" applyFont="1" applyBorder="1" applyAlignment="1">
      <alignment horizontal="center" vertical="center"/>
    </xf>
    <xf numFmtId="0" fontId="1" fillId="0" borderId="97" xfId="0" applyFont="1" applyBorder="1" applyAlignment="1">
      <alignment horizontal="center"/>
    </xf>
    <xf numFmtId="0" fontId="1" fillId="0" borderId="98" xfId="0" applyFont="1" applyBorder="1" applyAlignment="1">
      <alignment horizontal="center"/>
    </xf>
    <xf numFmtId="0" fontId="26" fillId="0" borderId="20" xfId="0" applyFont="1" applyBorder="1" applyAlignment="1">
      <alignment horizontal="center" wrapText="1"/>
    </xf>
    <xf numFmtId="0" fontId="5" fillId="0" borderId="36" xfId="0" applyFont="1" applyBorder="1" applyAlignment="1">
      <alignment horizontal="center" vertical="center" wrapText="1"/>
    </xf>
    <xf numFmtId="164" fontId="0" fillId="0" borderId="93" xfId="0" applyNumberFormat="1" applyBorder="1" applyAlignment="1">
      <alignment horizontal="center" vertical="center"/>
    </xf>
    <xf numFmtId="164" fontId="0" fillId="0" borderId="99" xfId="0" applyNumberFormat="1" applyBorder="1" applyAlignment="1">
      <alignment horizontal="center" vertical="center"/>
    </xf>
    <xf numFmtId="0" fontId="33" fillId="0" borderId="84" xfId="0" applyFont="1" applyBorder="1" applyAlignment="1">
      <alignment horizontal="center" wrapText="1"/>
    </xf>
    <xf numFmtId="0" fontId="5" fillId="0" borderId="96" xfId="0" applyFont="1" applyBorder="1" applyAlignment="1">
      <alignment horizontal="center" vertical="center" wrapText="1"/>
    </xf>
    <xf numFmtId="164" fontId="0" fillId="0" borderId="45" xfId="0" applyNumberFormat="1" applyBorder="1" applyAlignment="1">
      <alignment horizontal="center" vertical="center"/>
    </xf>
    <xf numFmtId="164" fontId="0" fillId="7" borderId="18" xfId="0" applyNumberFormat="1" applyFill="1" applyBorder="1" applyAlignment="1">
      <alignment horizontal="center" vertical="center"/>
    </xf>
    <xf numFmtId="0" fontId="65" fillId="3" borderId="18" xfId="0" applyFont="1" applyFill="1" applyBorder="1" applyAlignment="1">
      <alignment horizontal="center" vertical="center"/>
    </xf>
    <xf numFmtId="164" fontId="0" fillId="11" borderId="18" xfId="0" applyNumberFormat="1" applyFill="1" applyBorder="1" applyAlignment="1">
      <alignment horizontal="center" vertical="center"/>
    </xf>
    <xf numFmtId="164" fontId="0" fillId="0" borderId="100" xfId="0" applyNumberFormat="1" applyBorder="1" applyAlignment="1">
      <alignment horizontal="center" vertical="center"/>
    </xf>
    <xf numFmtId="164" fontId="0" fillId="7" borderId="101" xfId="0" applyNumberFormat="1" applyFill="1" applyBorder="1" applyAlignment="1">
      <alignment horizontal="center" vertical="center"/>
    </xf>
    <xf numFmtId="164" fontId="0" fillId="0" borderId="101" xfId="0" applyNumberFormat="1" applyBorder="1" applyAlignment="1">
      <alignment horizontal="center" vertical="center"/>
    </xf>
    <xf numFmtId="164" fontId="32" fillId="3" borderId="101" xfId="0" applyNumberFormat="1" applyFont="1" applyFill="1" applyBorder="1" applyAlignment="1">
      <alignment horizontal="center" vertical="center"/>
    </xf>
    <xf numFmtId="0" fontId="81" fillId="3" borderId="0" xfId="0" applyFont="1" applyFill="1" applyAlignment="1">
      <alignment horizontal="left" vertical="center"/>
    </xf>
    <xf numFmtId="164" fontId="82" fillId="0" borderId="8" xfId="0" applyNumberFormat="1" applyFont="1" applyBorder="1" applyAlignment="1">
      <alignment horizontal="center" vertical="center"/>
    </xf>
    <xf numFmtId="164" fontId="82" fillId="7" borderId="8" xfId="0" applyNumberFormat="1" applyFont="1" applyFill="1" applyBorder="1" applyAlignment="1">
      <alignment horizontal="center" vertical="center"/>
    </xf>
    <xf numFmtId="3" fontId="0" fillId="0" borderId="0" xfId="1" applyNumberFormat="1" applyFont="1" applyAlignment="1">
      <alignment horizontal="center"/>
    </xf>
    <xf numFmtId="3" fontId="0" fillId="13" borderId="0" xfId="1" applyNumberFormat="1" applyFont="1" applyFill="1" applyAlignment="1">
      <alignment horizontal="center"/>
    </xf>
    <xf numFmtId="3" fontId="1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1" fontId="0" fillId="0" borderId="0" xfId="1" applyNumberFormat="1" applyFont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83" fillId="0" borderId="0" xfId="0" applyFont="1"/>
    <xf numFmtId="0" fontId="32" fillId="3" borderId="0" xfId="0" applyFont="1" applyFill="1" applyAlignment="1">
      <alignment horizontal="left" vertical="center"/>
    </xf>
    <xf numFmtId="164" fontId="51" fillId="7" borderId="14" xfId="0" applyNumberFormat="1" applyFont="1" applyFill="1" applyBorder="1" applyAlignment="1">
      <alignment horizontal="center" vertical="center"/>
    </xf>
    <xf numFmtId="164" fontId="82" fillId="7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9" fillId="0" borderId="0" xfId="0" applyFont="1" applyAlignment="1">
      <alignment horizontal="left" vertical="center"/>
    </xf>
    <xf numFmtId="0" fontId="70" fillId="0" borderId="0" xfId="0" applyFont="1" applyAlignment="1">
      <alignment horizontal="left"/>
    </xf>
    <xf numFmtId="0" fontId="48" fillId="3" borderId="1" xfId="0" applyFont="1" applyFill="1" applyBorder="1" applyAlignment="1">
      <alignment horizontal="center" vertical="center" wrapText="1"/>
    </xf>
    <xf numFmtId="0" fontId="45" fillId="0" borderId="15" xfId="0" applyFont="1" applyBorder="1" applyAlignment="1">
      <alignment horizontal="left" vertical="center" wrapText="1"/>
    </xf>
    <xf numFmtId="0" fontId="45" fillId="0" borderId="17" xfId="0" applyFont="1" applyBorder="1" applyAlignment="1">
      <alignment horizontal="left" vertical="center" wrapText="1"/>
    </xf>
    <xf numFmtId="0" fontId="50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0" fillId="0" borderId="0" xfId="0" applyFont="1" applyAlignment="1">
      <alignment horizontal="left" vertical="center"/>
    </xf>
    <xf numFmtId="0" fontId="1" fillId="0" borderId="0" xfId="0" applyFont="1" applyAlignment="1">
      <alignment horizontal="left" wrapText="1"/>
    </xf>
    <xf numFmtId="0" fontId="50" fillId="0" borderId="1" xfId="0" applyFont="1" applyBorder="1" applyAlignment="1">
      <alignment horizontal="left" vertical="center"/>
    </xf>
    <xf numFmtId="0" fontId="9" fillId="3" borderId="3" xfId="0" applyFont="1" applyFill="1" applyBorder="1" applyAlignment="1">
      <alignment horizontal="center" vertical="top" textRotation="90"/>
    </xf>
    <xf numFmtId="0" fontId="9" fillId="3" borderId="0" xfId="0" applyFont="1" applyFill="1" applyAlignment="1">
      <alignment horizontal="center" vertical="top" textRotation="90"/>
    </xf>
    <xf numFmtId="0" fontId="60" fillId="0" borderId="16" xfId="0" applyFont="1" applyBorder="1" applyAlignment="1">
      <alignment horizontal="center"/>
    </xf>
    <xf numFmtId="0" fontId="60" fillId="0" borderId="17" xfId="0" applyFont="1" applyBorder="1" applyAlignment="1">
      <alignment horizontal="center"/>
    </xf>
    <xf numFmtId="0" fontId="50" fillId="0" borderId="0" xfId="0" applyFont="1" applyAlignment="1">
      <alignment horizontal="center" vertical="center"/>
    </xf>
    <xf numFmtId="0" fontId="56" fillId="7" borderId="44" xfId="0" applyFont="1" applyFill="1" applyBorder="1" applyAlignment="1">
      <alignment horizontal="center"/>
    </xf>
    <xf numFmtId="0" fontId="56" fillId="7" borderId="16" xfId="0" applyFont="1" applyFill="1" applyBorder="1" applyAlignment="1">
      <alignment horizontal="center"/>
    </xf>
    <xf numFmtId="0" fontId="25" fillId="0" borderId="42" xfId="0" applyFont="1" applyBorder="1" applyAlignment="1">
      <alignment horizontal="center"/>
    </xf>
    <xf numFmtId="0" fontId="25" fillId="0" borderId="43" xfId="0" applyFont="1" applyBorder="1" applyAlignment="1">
      <alignment horizontal="center"/>
    </xf>
    <xf numFmtId="0" fontId="0" fillId="14" borderId="0" xfId="0" applyFill="1" applyAlignment="1">
      <alignment horizontal="center" vertical="center"/>
    </xf>
    <xf numFmtId="0" fontId="0" fillId="14" borderId="9" xfId="0" applyFill="1" applyBorder="1" applyAlignment="1">
      <alignment horizontal="center" vertical="center"/>
    </xf>
    <xf numFmtId="0" fontId="65" fillId="3" borderId="0" xfId="0" applyFont="1" applyFill="1" applyAlignment="1">
      <alignment horizontal="center" vertical="center"/>
    </xf>
    <xf numFmtId="0" fontId="32" fillId="3" borderId="18" xfId="0" applyFont="1" applyFill="1" applyBorder="1" applyAlignment="1">
      <alignment horizontal="center" vertical="center"/>
    </xf>
    <xf numFmtId="0" fontId="32" fillId="3" borderId="0" xfId="0" applyFont="1" applyFill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6" fillId="0" borderId="78" xfId="0" applyFont="1" applyBorder="1" applyAlignment="1">
      <alignment horizontal="center" wrapText="1"/>
    </xf>
    <xf numFmtId="0" fontId="26" fillId="0" borderId="58" xfId="0" applyFont="1" applyBorder="1" applyAlignment="1">
      <alignment horizontal="center" wrapText="1"/>
    </xf>
    <xf numFmtId="0" fontId="12" fillId="7" borderId="10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12" fillId="7" borderId="11" xfId="0" applyFont="1" applyFill="1" applyBorder="1" applyAlignment="1">
      <alignment horizontal="center" vertical="center"/>
    </xf>
    <xf numFmtId="0" fontId="12" fillId="9" borderId="10" xfId="0" applyFont="1" applyFill="1" applyBorder="1" applyAlignment="1">
      <alignment horizontal="center" vertical="center"/>
    </xf>
    <xf numFmtId="0" fontId="12" fillId="9" borderId="11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6" fillId="0" borderId="60" xfId="0" applyFont="1" applyBorder="1" applyAlignment="1">
      <alignment horizontal="center" wrapText="1"/>
    </xf>
    <xf numFmtId="0" fontId="41" fillId="9" borderId="79" xfId="0" applyFont="1" applyFill="1" applyBorder="1" applyAlignment="1">
      <alignment horizontal="center"/>
    </xf>
    <xf numFmtId="0" fontId="41" fillId="9" borderId="80" xfId="0" applyFont="1" applyFill="1" applyBorder="1" applyAlignment="1">
      <alignment horizontal="center"/>
    </xf>
    <xf numFmtId="0" fontId="41" fillId="9" borderId="75" xfId="0" applyFont="1" applyFill="1" applyBorder="1" applyAlignment="1">
      <alignment horizontal="center"/>
    </xf>
    <xf numFmtId="0" fontId="41" fillId="7" borderId="79" xfId="0" applyFont="1" applyFill="1" applyBorder="1" applyAlignment="1">
      <alignment horizontal="center"/>
    </xf>
    <xf numFmtId="0" fontId="41" fillId="7" borderId="75" xfId="0" applyFont="1" applyFill="1" applyBorder="1" applyAlignment="1">
      <alignment horizontal="center"/>
    </xf>
    <xf numFmtId="0" fontId="0" fillId="10" borderId="0" xfId="0" applyFill="1" applyAlignment="1">
      <alignment horizontal="center" vertical="center"/>
    </xf>
    <xf numFmtId="0" fontId="0" fillId="10" borderId="14" xfId="0" applyFill="1" applyBorder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0" fillId="11" borderId="14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1" fillId="7" borderId="0" xfId="0" applyFont="1" applyFill="1" applyAlignment="1">
      <alignment horizontal="center" vertical="center"/>
    </xf>
    <xf numFmtId="0" fontId="41" fillId="7" borderId="9" xfId="0" applyFont="1" applyFill="1" applyBorder="1" applyAlignment="1">
      <alignment horizontal="center" vertical="center"/>
    </xf>
    <xf numFmtId="0" fontId="41" fillId="15" borderId="0" xfId="0" applyFont="1" applyFill="1" applyAlignment="1">
      <alignment horizontal="center" vertical="center"/>
    </xf>
    <xf numFmtId="0" fontId="41" fillId="15" borderId="9" xfId="0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26" fillId="0" borderId="62" xfId="0" applyFont="1" applyBorder="1" applyAlignment="1">
      <alignment horizontal="center" vertical="center" wrapText="1"/>
    </xf>
    <xf numFmtId="0" fontId="26" fillId="0" borderId="57" xfId="0" applyFont="1" applyBorder="1" applyAlignment="1">
      <alignment horizontal="center" vertical="center" wrapText="1"/>
    </xf>
    <xf numFmtId="0" fontId="26" fillId="0" borderId="64" xfId="0" applyFont="1" applyBorder="1" applyAlignment="1">
      <alignment horizontal="center" vertical="center" wrapText="1"/>
    </xf>
    <xf numFmtId="0" fontId="26" fillId="0" borderId="63" xfId="0" applyFont="1" applyBorder="1" applyAlignment="1">
      <alignment horizontal="center" vertical="center" wrapText="1"/>
    </xf>
    <xf numFmtId="0" fontId="26" fillId="0" borderId="53" xfId="0" applyFont="1" applyBorder="1" applyAlignment="1">
      <alignment horizontal="center" vertical="center" wrapText="1"/>
    </xf>
    <xf numFmtId="0" fontId="26" fillId="0" borderId="54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/>
    </xf>
    <xf numFmtId="0" fontId="26" fillId="0" borderId="21" xfId="0" applyFont="1" applyBorder="1" applyAlignment="1">
      <alignment horizontal="center"/>
    </xf>
    <xf numFmtId="0" fontId="56" fillId="9" borderId="20" xfId="0" applyFont="1" applyFill="1" applyBorder="1" applyAlignment="1">
      <alignment horizontal="center"/>
    </xf>
    <xf numFmtId="0" fontId="56" fillId="9" borderId="12" xfId="0" applyFont="1" applyFill="1" applyBorder="1" applyAlignment="1">
      <alignment horizontal="center"/>
    </xf>
    <xf numFmtId="0" fontId="1" fillId="7" borderId="32" xfId="0" applyFont="1" applyFill="1" applyBorder="1" applyAlignment="1">
      <alignment horizontal="center"/>
    </xf>
    <xf numFmtId="0" fontId="1" fillId="7" borderId="21" xfId="0" applyFont="1" applyFill="1" applyBorder="1" applyAlignment="1">
      <alignment horizontal="center"/>
    </xf>
    <xf numFmtId="0" fontId="1" fillId="7" borderId="29" xfId="0" applyFont="1" applyFill="1" applyBorder="1" applyAlignment="1">
      <alignment horizontal="center"/>
    </xf>
    <xf numFmtId="0" fontId="41" fillId="0" borderId="0" xfId="0" applyFont="1" applyAlignment="1">
      <alignment horizontal="center"/>
    </xf>
    <xf numFmtId="0" fontId="41" fillId="0" borderId="9" xfId="0" applyFont="1" applyBorder="1" applyAlignment="1">
      <alignment horizontal="center"/>
    </xf>
    <xf numFmtId="0" fontId="41" fillId="7" borderId="0" xfId="0" applyFont="1" applyFill="1" applyAlignment="1">
      <alignment horizontal="center"/>
    </xf>
    <xf numFmtId="0" fontId="41" fillId="7" borderId="9" xfId="0" applyFont="1" applyFill="1" applyBorder="1" applyAlignment="1">
      <alignment horizontal="center"/>
    </xf>
    <xf numFmtId="0" fontId="42" fillId="0" borderId="0" xfId="0" applyFont="1" applyAlignment="1">
      <alignment horizontal="center" vertical="center"/>
    </xf>
    <xf numFmtId="0" fontId="42" fillId="0" borderId="9" xfId="0" applyFont="1" applyBorder="1" applyAlignment="1">
      <alignment horizontal="center" vertical="center"/>
    </xf>
    <xf numFmtId="0" fontId="42" fillId="7" borderId="0" xfId="0" applyFont="1" applyFill="1" applyAlignment="1">
      <alignment horizontal="center" vertical="center"/>
    </xf>
    <xf numFmtId="0" fontId="42" fillId="7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14" fillId="14" borderId="0" xfId="0" applyFont="1" applyFill="1" applyAlignment="1">
      <alignment horizontal="center"/>
    </xf>
    <xf numFmtId="0" fontId="14" fillId="14" borderId="9" xfId="0" applyFont="1" applyFill="1" applyBorder="1" applyAlignment="1">
      <alignment horizontal="center"/>
    </xf>
    <xf numFmtId="0" fontId="41" fillId="14" borderId="0" xfId="0" applyFont="1" applyFill="1" applyAlignment="1">
      <alignment horizontal="center" vertical="center"/>
    </xf>
    <xf numFmtId="0" fontId="41" fillId="14" borderId="9" xfId="0" applyFont="1" applyFill="1" applyBorder="1" applyAlignment="1">
      <alignment horizontal="center" vertical="center"/>
    </xf>
    <xf numFmtId="0" fontId="65" fillId="3" borderId="13" xfId="0" applyFont="1" applyFill="1" applyBorder="1" applyAlignment="1">
      <alignment horizontal="center" vertical="center"/>
    </xf>
    <xf numFmtId="0" fontId="74" fillId="0" borderId="0" xfId="0" applyFont="1" applyAlignment="1">
      <alignment horizontal="left"/>
    </xf>
    <xf numFmtId="0" fontId="26" fillId="0" borderId="65" xfId="0" applyFont="1" applyBorder="1" applyAlignment="1">
      <alignment horizontal="center" wrapText="1"/>
    </xf>
    <xf numFmtId="0" fontId="26" fillId="0" borderId="66" xfId="0" applyFont="1" applyBorder="1" applyAlignment="1">
      <alignment horizontal="center" wrapText="1"/>
    </xf>
    <xf numFmtId="0" fontId="26" fillId="0" borderId="68" xfId="0" applyFont="1" applyBorder="1" applyAlignment="1">
      <alignment horizontal="center" wrapText="1"/>
    </xf>
    <xf numFmtId="0" fontId="25" fillId="0" borderId="20" xfId="0" applyFont="1" applyBorder="1" applyAlignment="1">
      <alignment horizontal="center"/>
    </xf>
    <xf numFmtId="0" fontId="25" fillId="0" borderId="21" xfId="0" applyFont="1" applyBorder="1" applyAlignment="1">
      <alignment horizontal="center"/>
    </xf>
    <xf numFmtId="0" fontId="25" fillId="0" borderId="92" xfId="0" applyFont="1" applyBorder="1" applyAlignment="1">
      <alignment horizontal="center"/>
    </xf>
    <xf numFmtId="0" fontId="12" fillId="9" borderId="32" xfId="0" applyFont="1" applyFill="1" applyBorder="1" applyAlignment="1">
      <alignment horizontal="center" vertical="center"/>
    </xf>
    <xf numFmtId="0" fontId="12" fillId="9" borderId="21" xfId="0" applyFont="1" applyFill="1" applyBorder="1" applyAlignment="1">
      <alignment horizontal="center" vertical="center"/>
    </xf>
    <xf numFmtId="0" fontId="12" fillId="9" borderId="29" xfId="0" applyFont="1" applyFill="1" applyBorder="1" applyAlignment="1">
      <alignment horizontal="center" vertical="center"/>
    </xf>
    <xf numFmtId="0" fontId="12" fillId="7" borderId="32" xfId="0" applyFont="1" applyFill="1" applyBorder="1" applyAlignment="1">
      <alignment horizontal="center" vertical="center"/>
    </xf>
    <xf numFmtId="0" fontId="12" fillId="7" borderId="12" xfId="0" applyFont="1" applyFill="1" applyBorder="1" applyAlignment="1">
      <alignment horizontal="center" vertical="center"/>
    </xf>
    <xf numFmtId="0" fontId="26" fillId="0" borderId="48" xfId="0" applyFont="1" applyBorder="1" applyAlignment="1">
      <alignment horizontal="center" wrapText="1"/>
    </xf>
    <xf numFmtId="0" fontId="26" fillId="0" borderId="49" xfId="0" applyFont="1" applyBorder="1" applyAlignment="1">
      <alignment horizontal="center" wrapText="1"/>
    </xf>
    <xf numFmtId="0" fontId="26" fillId="0" borderId="14" xfId="0" applyFont="1" applyBorder="1" applyAlignment="1">
      <alignment horizontal="center" wrapText="1"/>
    </xf>
    <xf numFmtId="0" fontId="26" fillId="0" borderId="67" xfId="0" applyFont="1" applyBorder="1" applyAlignment="1">
      <alignment horizontal="center" wrapText="1"/>
    </xf>
    <xf numFmtId="0" fontId="5" fillId="0" borderId="63" xfId="0" applyFont="1" applyBorder="1" applyAlignment="1">
      <alignment horizontal="center" wrapText="1"/>
    </xf>
    <xf numFmtId="0" fontId="5" fillId="0" borderId="53" xfId="0" applyFont="1" applyBorder="1" applyAlignment="1">
      <alignment horizontal="center" wrapText="1"/>
    </xf>
    <xf numFmtId="0" fontId="12" fillId="7" borderId="29" xfId="0" applyFont="1" applyFill="1" applyBorder="1" applyAlignment="1">
      <alignment horizontal="center" vertical="center"/>
    </xf>
    <xf numFmtId="0" fontId="5" fillId="0" borderId="62" xfId="0" applyFont="1" applyBorder="1" applyAlignment="1">
      <alignment horizontal="center" wrapText="1"/>
    </xf>
    <xf numFmtId="0" fontId="5" fillId="0" borderId="57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64" xfId="0" applyFont="1" applyBorder="1" applyAlignment="1">
      <alignment horizontal="center" wrapText="1"/>
    </xf>
    <xf numFmtId="0" fontId="43" fillId="0" borderId="0" xfId="0" applyFont="1" applyAlignment="1">
      <alignment horizontal="center"/>
    </xf>
    <xf numFmtId="0" fontId="43" fillId="0" borderId="9" xfId="0" applyFont="1" applyBorder="1" applyAlignment="1">
      <alignment horizontal="center"/>
    </xf>
    <xf numFmtId="0" fontId="14" fillId="16" borderId="0" xfId="0" applyFont="1" applyFill="1" applyAlignment="1">
      <alignment horizontal="center"/>
    </xf>
    <xf numFmtId="0" fontId="14" fillId="16" borderId="9" xfId="0" applyFont="1" applyFill="1" applyBorder="1" applyAlignment="1">
      <alignment horizontal="center"/>
    </xf>
    <xf numFmtId="0" fontId="42" fillId="14" borderId="0" xfId="0" applyFont="1" applyFill="1" applyAlignment="1">
      <alignment horizontal="center" vertical="center"/>
    </xf>
    <xf numFmtId="0" fontId="42" fillId="14" borderId="9" xfId="0" applyFont="1" applyFill="1" applyBorder="1" applyAlignment="1">
      <alignment horizontal="center" vertical="center"/>
    </xf>
    <xf numFmtId="0" fontId="0" fillId="14" borderId="0" xfId="0" applyFill="1" applyAlignment="1">
      <alignment horizontal="center"/>
    </xf>
    <xf numFmtId="0" fontId="0" fillId="14" borderId="9" xfId="0" applyFill="1" applyBorder="1" applyAlignment="1">
      <alignment horizontal="center"/>
    </xf>
    <xf numFmtId="0" fontId="0" fillId="14" borderId="0" xfId="0" applyFill="1" applyAlignment="1">
      <alignment horizontal="left" vertical="center"/>
    </xf>
    <xf numFmtId="0" fontId="0" fillId="10" borderId="0" xfId="0" applyFill="1" applyAlignment="1">
      <alignment horizontal="left" vertical="center"/>
    </xf>
    <xf numFmtId="0" fontId="0" fillId="11" borderId="0" xfId="0" applyFill="1" applyAlignment="1">
      <alignment horizontal="left" vertical="center"/>
    </xf>
    <xf numFmtId="0" fontId="73" fillId="0" borderId="0" xfId="0" applyFont="1" applyAlignment="1">
      <alignment horizontal="center"/>
    </xf>
    <xf numFmtId="0" fontId="32" fillId="3" borderId="47" xfId="0" applyFont="1" applyFill="1" applyBorder="1" applyAlignment="1">
      <alignment horizontal="center"/>
    </xf>
    <xf numFmtId="0" fontId="32" fillId="3" borderId="23" xfId="0" applyFont="1" applyFill="1" applyBorder="1" applyAlignment="1">
      <alignment horizontal="center"/>
    </xf>
    <xf numFmtId="0" fontId="12" fillId="7" borderId="21" xfId="0" applyFont="1" applyFill="1" applyBorder="1" applyAlignment="1">
      <alignment horizontal="center" vertical="center"/>
    </xf>
    <xf numFmtId="0" fontId="30" fillId="3" borderId="57" xfId="0" applyFont="1" applyFill="1" applyBorder="1" applyAlignment="1">
      <alignment vertical="center"/>
    </xf>
    <xf numFmtId="164" fontId="0" fillId="0" borderId="19" xfId="0" applyNumberFormat="1" applyBorder="1" applyAlignment="1">
      <alignment horizontal="center" vertical="center"/>
    </xf>
    <xf numFmtId="164" fontId="0" fillId="11" borderId="19" xfId="0" applyNumberFormat="1" applyFill="1" applyBorder="1" applyAlignment="1">
      <alignment horizontal="center" vertical="center"/>
    </xf>
    <xf numFmtId="164" fontId="0" fillId="11" borderId="9" xfId="0" applyNumberFormat="1" applyFill="1" applyBorder="1" applyAlignment="1">
      <alignment horizontal="center" vertical="center"/>
    </xf>
    <xf numFmtId="164" fontId="0" fillId="11" borderId="102" xfId="0" applyNumberFormat="1" applyFill="1" applyBorder="1" applyAlignment="1">
      <alignment horizontal="center" vertical="center"/>
    </xf>
    <xf numFmtId="164" fontId="0" fillId="11" borderId="22" xfId="0" applyNumberFormat="1" applyFill="1" applyBorder="1" applyAlignment="1">
      <alignment horizontal="center" vertical="center"/>
    </xf>
    <xf numFmtId="0" fontId="30" fillId="3" borderId="14" xfId="0" applyFont="1" applyFill="1" applyBorder="1" applyAlignment="1">
      <alignment vertical="center"/>
    </xf>
    <xf numFmtId="0" fontId="26" fillId="0" borderId="78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center" vertical="center" wrapText="1"/>
    </xf>
    <xf numFmtId="0" fontId="26" fillId="0" borderId="50" xfId="0" applyFont="1" applyBorder="1" applyAlignment="1">
      <alignment horizontal="center" vertical="center" wrapText="1"/>
    </xf>
    <xf numFmtId="0" fontId="3" fillId="3" borderId="59" xfId="0" applyFont="1" applyFill="1" applyBorder="1" applyAlignment="1">
      <alignment horizontal="center" vertical="center"/>
    </xf>
    <xf numFmtId="164" fontId="52" fillId="5" borderId="58" xfId="0" applyNumberFormat="1" applyFont="1" applyFill="1" applyBorder="1" applyAlignment="1">
      <alignment horizontal="center" vertical="center"/>
    </xf>
    <xf numFmtId="164" fontId="52" fillId="0" borderId="58" xfId="0" applyNumberFormat="1" applyFont="1" applyBorder="1" applyAlignment="1">
      <alignment horizontal="center" vertical="center"/>
    </xf>
    <xf numFmtId="41" fontId="36" fillId="3" borderId="104" xfId="11" applyFont="1" applyFill="1" applyBorder="1" applyAlignment="1" applyProtection="1">
      <alignment horizontal="center" vertical="center"/>
      <protection locked="0"/>
    </xf>
    <xf numFmtId="164" fontId="0" fillId="0" borderId="14" xfId="0" applyNumberFormat="1" applyBorder="1" applyAlignment="1">
      <alignment horizontal="center" vertical="center"/>
    </xf>
    <xf numFmtId="164" fontId="0" fillId="7" borderId="14" xfId="0" applyNumberFormat="1" applyFill="1" applyBorder="1" applyAlignment="1">
      <alignment horizontal="center" vertical="center"/>
    </xf>
    <xf numFmtId="164" fontId="32" fillId="3" borderId="14" xfId="0" applyNumberFormat="1" applyFont="1" applyFill="1" applyBorder="1" applyAlignment="1">
      <alignment horizontal="center" vertical="center"/>
    </xf>
    <xf numFmtId="164" fontId="0" fillId="11" borderId="14" xfId="0" applyNumberFormat="1" applyFill="1" applyBorder="1" applyAlignment="1">
      <alignment horizontal="center" vertical="center"/>
    </xf>
    <xf numFmtId="0" fontId="26" fillId="0" borderId="103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55" xfId="0" applyFont="1" applyBorder="1" applyAlignment="1">
      <alignment horizontal="center" vertical="center" wrapText="1"/>
    </xf>
  </cellXfs>
  <cellStyles count="13">
    <cellStyle name="Bad" xfId="5" builtinId="27"/>
    <cellStyle name="Comma" xfId="12" builtinId="3"/>
    <cellStyle name="Comma [0]" xfId="11" builtinId="6"/>
    <cellStyle name="Currency" xfId="1" builtinId="4"/>
    <cellStyle name="Hyperlink" xfId="6" builtinId="8"/>
    <cellStyle name="Normal" xfId="0" builtinId="0"/>
    <cellStyle name="Normal 2" xfId="4" xr:uid="{00000000-0005-0000-0000-000004000000}"/>
    <cellStyle name="Normal 2 2" xfId="8" xr:uid="{00000000-0005-0000-0000-000005000000}"/>
    <cellStyle name="Normal 3" xfId="2" xr:uid="{00000000-0005-0000-0000-000006000000}"/>
    <cellStyle name="Normal 3 2" xfId="9" xr:uid="{00000000-0005-0000-0000-000007000000}"/>
    <cellStyle name="Normal 4" xfId="7" xr:uid="{00000000-0005-0000-0000-000008000000}"/>
    <cellStyle name="Normal 4 2" xfId="10" xr:uid="{00000000-0005-0000-0000-000009000000}"/>
    <cellStyle name="Percent 2" xfId="3" xr:uid="{00000000-0005-0000-0000-00000B000000}"/>
  </cellStyles>
  <dxfs count="108">
    <dxf>
      <font>
        <color rgb="FFFF0000"/>
      </font>
    </dxf>
    <dxf>
      <fill>
        <patternFill>
          <bgColor theme="2" tint="-9.9948118533890809E-2"/>
        </patternFill>
      </fill>
    </dxf>
    <dxf>
      <font>
        <strike val="0"/>
        <color rgb="FFFF0000"/>
      </font>
    </dxf>
    <dxf>
      <font>
        <strike val="0"/>
        <color rgb="FFFF0000"/>
      </font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ont>
        <strike val="0"/>
        <color rgb="FFFF0000"/>
      </font>
    </dxf>
    <dxf>
      <fill>
        <patternFill>
          <bgColor theme="2" tint="-9.9948118533890809E-2"/>
        </patternFill>
      </fill>
    </dxf>
    <dxf>
      <font>
        <strike val="0"/>
        <color rgb="FFFF0000"/>
      </font>
    </dxf>
    <dxf>
      <fill>
        <patternFill>
          <bgColor theme="2" tint="-9.9948118533890809E-2"/>
        </patternFill>
      </fill>
    </dxf>
    <dxf>
      <font>
        <strike val="0"/>
        <color rgb="FFFF0000"/>
      </font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b/>
        <i val="0"/>
        <color rgb="FFFF0000"/>
      </font>
    </dxf>
    <dxf>
      <fill>
        <patternFill>
          <bgColor rgb="FFE8E8E8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E8E8E8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E8E8E8"/>
        </patternFill>
      </fill>
    </dxf>
    <dxf>
      <font>
        <b/>
        <i val="0"/>
        <color rgb="FFFF0000"/>
      </font>
    </dxf>
    <dxf>
      <font>
        <color rgb="FFFF0000"/>
      </font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E8E8E8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border>
        <left style="thin">
          <color theme="5"/>
        </left>
      </border>
    </dxf>
    <dxf>
      <border>
        <left style="thin">
          <color theme="5"/>
        </left>
      </border>
    </dxf>
    <dxf>
      <border>
        <top style="thin">
          <color theme="5"/>
        </top>
      </border>
    </dxf>
    <dxf>
      <border>
        <top style="thin">
          <color theme="5"/>
        </top>
      </border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5"/>
        </top>
      </border>
    </dxf>
    <dxf>
      <font>
        <color theme="1"/>
      </font>
      <fill>
        <patternFill patternType="none">
          <fgColor indexed="64"/>
          <bgColor auto="1"/>
        </patternFill>
      </fill>
      <border>
        <left style="thin">
          <color theme="5"/>
        </left>
        <right style="thin">
          <color theme="5"/>
        </right>
        <top/>
        <bottom style="thin">
          <color theme="5"/>
        </bottom>
      </border>
    </dxf>
    <dxf>
      <font>
        <b val="0"/>
        <i val="0"/>
      </font>
      <border diagonalUp="0" diagonalDown="0">
        <left/>
        <right/>
        <top/>
        <bottom/>
        <vertical/>
        <horizontal/>
      </border>
    </dxf>
  </dxfs>
  <tableStyles count="3" defaultTableStyle="TableStyleLight10" defaultPivotStyle="PivotStyleLight16">
    <tableStyle name="Custom PT" pivot="0" count="0" xr9:uid="{FBC19546-A777-428D-AF9F-3884F1E6ACB8}"/>
    <tableStyle name="Table Style 1" pivot="0" count="1" xr9:uid="{A1EA6496-8C4F-4967-9766-D4053AF226E2}">
      <tableStyleElement type="headerRow" dxfId="107"/>
    </tableStyle>
    <tableStyle name="TableStyleLight10 2" pivot="0" count="8" xr9:uid="{C1A68487-8E07-4936-A271-E64BA202E276}">
      <tableStyleElement type="wholeTable" dxfId="106"/>
      <tableStyleElement type="totalRow" dxfId="105"/>
      <tableStyleElement type="firstColumn" dxfId="104"/>
      <tableStyleElement type="lastColumn" dxfId="103"/>
      <tableStyleElement type="firstRowStripe" dxfId="102"/>
      <tableStyleElement type="secondRowStripe" dxfId="101"/>
      <tableStyleElement type="firstColumnStripe" dxfId="100"/>
      <tableStyleElement type="secondColumnStripe" dxfId="99"/>
    </tableStyle>
  </tableStyles>
  <colors>
    <mruColors>
      <color rgb="FFCCFF99"/>
      <color rgb="FFFF99FF"/>
      <color rgb="FFFFCCCC"/>
      <color rgb="FFFFFFCC"/>
      <color rgb="FFFF3300"/>
      <color rgb="FF66FF66"/>
      <color rgb="FFD4BEAC"/>
      <color rgb="FF66FF33"/>
      <color rgb="FFCCFFFF"/>
      <color rgb="FFAAAA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tiff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129540</xdr:colOff>
      <xdr:row>0</xdr:row>
      <xdr:rowOff>0</xdr:rowOff>
    </xdr:from>
    <xdr:to>
      <xdr:col>1</xdr:col>
      <xdr:colOff>358140</xdr:colOff>
      <xdr:row>10</xdr:row>
      <xdr:rowOff>101437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AD441D5-931D-1466-A913-698BB4560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40" y="0"/>
          <a:ext cx="1325880" cy="19607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15</xdr:row>
      <xdr:rowOff>168732</xdr:rowOff>
    </xdr:from>
    <xdr:to>
      <xdr:col>7</xdr:col>
      <xdr:colOff>533400</xdr:colOff>
      <xdr:row>38</xdr:row>
      <xdr:rowOff>91768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FBBD185-9415-1427-2560-8654087CEC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971112"/>
          <a:ext cx="6400799" cy="3542536"/>
        </a:xfrm>
        <a:prstGeom prst="rect">
          <a:avLst/>
        </a:prstGeom>
      </xdr:spPr>
    </xdr:pic>
    <xdr:clientData/>
  </xdr:twoCellAnchor>
  <xdr:twoCellAnchor editAs="oneCell">
    <xdr:from>
      <xdr:col>0</xdr:col>
      <xdr:colOff>99061</xdr:colOff>
      <xdr:row>0</xdr:row>
      <xdr:rowOff>83821</xdr:rowOff>
    </xdr:from>
    <xdr:to>
      <xdr:col>3</xdr:col>
      <xdr:colOff>1</xdr:colOff>
      <xdr:row>7</xdr:row>
      <xdr:rowOff>201646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4769CC4-1741-CCDF-896C-916CA7FD7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1" y="83821"/>
          <a:ext cx="1394460" cy="17256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8652</xdr:rowOff>
    </xdr:from>
    <xdr:to>
      <xdr:col>0</xdr:col>
      <xdr:colOff>15240</xdr:colOff>
      <xdr:row>13</xdr:row>
      <xdr:rowOff>38100</xdr:rowOff>
    </xdr:to>
    <xdr:sp macro="" textlink="">
      <xdr:nvSpPr>
        <xdr:cNvPr id="5" name="Right Tri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10800000">
          <a:off x="0" y="5352177"/>
          <a:ext cx="15240" cy="200898"/>
        </a:xfrm>
        <a:prstGeom prst="rtTriangle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8652</xdr:rowOff>
    </xdr:from>
    <xdr:to>
      <xdr:col>0</xdr:col>
      <xdr:colOff>15240</xdr:colOff>
      <xdr:row>25</xdr:row>
      <xdr:rowOff>38100</xdr:rowOff>
    </xdr:to>
    <xdr:sp macro="" textlink="">
      <xdr:nvSpPr>
        <xdr:cNvPr id="2" name="Right Triangle 1">
          <a:extLst>
            <a:ext uri="{FF2B5EF4-FFF2-40B4-BE49-F238E27FC236}">
              <a16:creationId xmlns:a16="http://schemas.microsoft.com/office/drawing/2014/main" id="{602AEBB4-BE98-4892-B011-3CE7F8B52999}"/>
            </a:ext>
          </a:extLst>
        </xdr:cNvPr>
        <xdr:cNvSpPr/>
      </xdr:nvSpPr>
      <xdr:spPr>
        <a:xfrm rot="10800000">
          <a:off x="0" y="6066552"/>
          <a:ext cx="15240" cy="197088"/>
        </a:xfrm>
        <a:prstGeom prst="rtTriangle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0</xdr:col>
      <xdr:colOff>0</xdr:colOff>
      <xdr:row>12</xdr:row>
      <xdr:rowOff>29447</xdr:rowOff>
    </xdr:to>
    <xdr:sp macro="" textlink="">
      <xdr:nvSpPr>
        <xdr:cNvPr id="3" name="Right Tri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 rot="10800000">
          <a:off x="0" y="1064172"/>
          <a:ext cx="158388" cy="200241"/>
        </a:xfrm>
        <a:prstGeom prst="rtTriangle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0</xdr:rowOff>
    </xdr:from>
    <xdr:to>
      <xdr:col>0</xdr:col>
      <xdr:colOff>7620</xdr:colOff>
      <xdr:row>36</xdr:row>
      <xdr:rowOff>45720</xdr:rowOff>
    </xdr:to>
    <xdr:sp macro="" textlink="">
      <xdr:nvSpPr>
        <xdr:cNvPr id="2" name="Right Tri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 rot="10800000">
          <a:off x="7620" y="3223260"/>
          <a:ext cx="160020" cy="205740"/>
        </a:xfrm>
        <a:prstGeom prst="rtTriangle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3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04AC4795-FA5F-4697-B7A3-8B5E1198538A}">
  <we:reference id="b9024343-b2aa-422d-a8b8-5c26cb0a7a13" version="1.0.0.0" store="developer" storeType="Registry"/>
  <we:alternateReferences/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_xldudf_PHASE_ADD</we:customFunctionIds>
        <we:customFunctionIds>_xldudf_PHASE_CLOCK</we:customFunctionIds>
        <we:customFunctionIds>_xldudf_PHASE_INCREMENT</we:customFunctionIds>
        <we:customFunctionIds>_xldudf_PHASE_LOG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6" Type="http://schemas.openxmlformats.org/officeDocument/2006/relationships/vmlDrawing" Target="../drawings/vmlDrawing2.vm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vmlDrawing" Target="../drawings/vmlDrawing4.vm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D3572-2D93-4A71-B305-5147A640043D}">
  <sheetPr codeName="Sheet1">
    <tabColor theme="0"/>
  </sheetPr>
  <dimension ref="A1:P27"/>
  <sheetViews>
    <sheetView workbookViewId="0">
      <selection activeCell="H2" sqref="H2"/>
    </sheetView>
  </sheetViews>
  <sheetFormatPr defaultRowHeight="14.4"/>
  <cols>
    <col min="1" max="1" width="16" bestFit="1" customWidth="1"/>
    <col min="2" max="2" width="9.109375" customWidth="1"/>
    <col min="3" max="3" width="13" customWidth="1"/>
    <col min="4" max="4" width="30.33203125" customWidth="1"/>
    <col min="5" max="5" width="27.109375" customWidth="1"/>
    <col min="6" max="7" width="12" bestFit="1" customWidth="1"/>
    <col min="8" max="8" width="6.33203125" customWidth="1"/>
    <col min="10" max="10" width="11.109375" customWidth="1"/>
    <col min="11" max="11" width="12.44140625" customWidth="1"/>
    <col min="13" max="13" width="21.44140625" customWidth="1"/>
    <col min="14" max="14" width="10.6640625" customWidth="1"/>
    <col min="15" max="16" width="10.6640625" hidden="1" customWidth="1"/>
    <col min="17" max="17" width="21.44140625" customWidth="1"/>
  </cols>
  <sheetData>
    <row r="1" spans="1:16" ht="7.2" customHeight="1" thickBot="1">
      <c r="A1" s="616"/>
      <c r="D1" s="617"/>
      <c r="E1" s="617"/>
    </row>
    <row r="2" spans="1:16" ht="16.2" thickBot="1">
      <c r="A2" s="616"/>
      <c r="D2" s="616"/>
      <c r="E2" s="616"/>
      <c r="G2" s="9" t="s">
        <v>0</v>
      </c>
      <c r="H2" s="85">
        <v>1</v>
      </c>
    </row>
    <row r="3" spans="1:16" ht="22.2" customHeight="1" thickBot="1">
      <c r="A3" s="616"/>
      <c r="C3" s="610" t="s">
        <v>1</v>
      </c>
      <c r="D3" s="610"/>
      <c r="E3" s="610"/>
      <c r="G3" s="9" t="s">
        <v>2</v>
      </c>
      <c r="H3" s="85" t="s">
        <v>3</v>
      </c>
    </row>
    <row r="4" spans="1:16">
      <c r="A4" s="616"/>
      <c r="D4" s="616"/>
      <c r="E4" s="616"/>
    </row>
    <row r="5" spans="1:16">
      <c r="A5" s="616"/>
      <c r="C5" s="608" t="s">
        <v>4</v>
      </c>
      <c r="D5" s="608"/>
    </row>
    <row r="6" spans="1:16">
      <c r="A6" s="616"/>
      <c r="C6" s="608" t="s">
        <v>5</v>
      </c>
      <c r="D6" s="608"/>
      <c r="E6" s="113"/>
      <c r="F6" t="s">
        <v>6</v>
      </c>
    </row>
    <row r="7" spans="1:16">
      <c r="A7" s="616"/>
      <c r="C7" s="137" t="s">
        <v>7</v>
      </c>
      <c r="D7" s="137"/>
      <c r="E7" s="113"/>
    </row>
    <row r="8" spans="1:16">
      <c r="A8" s="616"/>
      <c r="C8" s="608" t="s">
        <v>8</v>
      </c>
      <c r="D8" s="608"/>
      <c r="E8" s="113"/>
    </row>
    <row r="9" spans="1:16">
      <c r="A9" s="616"/>
      <c r="C9" s="608" t="s">
        <v>9</v>
      </c>
      <c r="D9" s="608"/>
      <c r="E9" s="113"/>
    </row>
    <row r="10" spans="1:16">
      <c r="A10" s="616"/>
      <c r="C10" s="609" t="s">
        <v>10</v>
      </c>
      <c r="D10" s="609"/>
      <c r="E10" s="113"/>
    </row>
    <row r="11" spans="1:16" ht="11.4" customHeight="1">
      <c r="A11" s="616"/>
      <c r="D11" s="615"/>
      <c r="E11" s="615"/>
    </row>
    <row r="12" spans="1:16" ht="23.4" customHeight="1">
      <c r="A12" s="614"/>
      <c r="B12" s="614"/>
      <c r="C12" s="614"/>
      <c r="D12" s="177"/>
      <c r="E12" s="177"/>
    </row>
    <row r="13" spans="1:16" ht="30" customHeight="1">
      <c r="A13" s="69" t="s">
        <v>11</v>
      </c>
      <c r="B13" s="70" t="s">
        <v>12</v>
      </c>
      <c r="C13" s="70" t="s">
        <v>13</v>
      </c>
      <c r="D13" s="611" t="s">
        <v>14</v>
      </c>
      <c r="E13" s="611"/>
      <c r="O13" t="s">
        <v>15</v>
      </c>
      <c r="P13">
        <v>1.05</v>
      </c>
    </row>
    <row r="14" spans="1:16">
      <c r="A14" s="46" t="s">
        <v>16</v>
      </c>
      <c r="B14" s="116">
        <v>1163</v>
      </c>
      <c r="C14" s="178">
        <f>IF($H$3="Yes",O15*(1+O19),O15)*$H$2</f>
        <v>2030.7</v>
      </c>
      <c r="D14" s="47" t="s">
        <v>17</v>
      </c>
      <c r="E14" s="48" t="s">
        <v>18</v>
      </c>
      <c r="O14" t="s">
        <v>3</v>
      </c>
    </row>
    <row r="15" spans="1:16" ht="28.8">
      <c r="C15" s="53"/>
      <c r="D15" s="54" t="s">
        <v>19</v>
      </c>
      <c r="E15" s="55" t="s">
        <v>20</v>
      </c>
      <c r="O15">
        <v>2030.7</v>
      </c>
    </row>
    <row r="16" spans="1:16" ht="30.75" customHeight="1">
      <c r="A16" s="56" t="s">
        <v>21</v>
      </c>
      <c r="B16" s="57">
        <f>IF($H$3="Yes",O17*(1+O19),O17)</f>
        <v>42</v>
      </c>
      <c r="C16" s="57">
        <f>IF($H$3="Yes",O17*(1+O19),O17)*$H$2</f>
        <v>42</v>
      </c>
      <c r="D16" s="612" t="s">
        <v>22</v>
      </c>
      <c r="E16" s="613"/>
    </row>
    <row r="17" spans="1:15">
      <c r="C17" s="49"/>
      <c r="D17" s="49"/>
      <c r="O17">
        <v>42</v>
      </c>
    </row>
    <row r="18" spans="1:15" ht="18" customHeight="1">
      <c r="A18" s="50" t="s">
        <v>23</v>
      </c>
      <c r="B18" s="115"/>
      <c r="D18" s="51" t="s">
        <v>24</v>
      </c>
      <c r="E18" s="52" t="s">
        <v>25</v>
      </c>
    </row>
    <row r="19" spans="1:15" ht="18" customHeight="1">
      <c r="D19" s="51" t="s">
        <v>26</v>
      </c>
      <c r="E19" s="52" t="s">
        <v>27</v>
      </c>
      <c r="O19">
        <v>0.1</v>
      </c>
    </row>
    <row r="20" spans="1:15" ht="18" customHeight="1">
      <c r="D20" s="51" t="s">
        <v>28</v>
      </c>
      <c r="E20" s="52" t="s">
        <v>29</v>
      </c>
    </row>
    <row r="21" spans="1:15" ht="18" customHeight="1">
      <c r="D21" s="51" t="s">
        <v>30</v>
      </c>
      <c r="E21" s="52" t="s">
        <v>31</v>
      </c>
    </row>
    <row r="22" spans="1:15" ht="18" customHeight="1">
      <c r="D22" s="51" t="s">
        <v>32</v>
      </c>
      <c r="E22" s="52" t="s">
        <v>33</v>
      </c>
    </row>
    <row r="23" spans="1:15" ht="18" customHeight="1">
      <c r="D23" s="51" t="s">
        <v>34</v>
      </c>
      <c r="E23" s="52" t="s">
        <v>35</v>
      </c>
    </row>
    <row r="24" spans="1:15" ht="18" customHeight="1">
      <c r="D24" s="51" t="s">
        <v>36</v>
      </c>
      <c r="E24" s="52" t="s">
        <v>37</v>
      </c>
    </row>
    <row r="25" spans="1:15" ht="18" customHeight="1">
      <c r="D25" s="51" t="s">
        <v>38</v>
      </c>
      <c r="E25" s="52" t="s">
        <v>37</v>
      </c>
    </row>
    <row r="27" spans="1:15" ht="15.6">
      <c r="A27" s="45"/>
      <c r="B27" s="45"/>
      <c r="C27" s="45"/>
      <c r="D27" s="45"/>
      <c r="E27" s="45"/>
    </row>
  </sheetData>
  <mergeCells count="14">
    <mergeCell ref="C9:D9"/>
    <mergeCell ref="C10:D10"/>
    <mergeCell ref="C3:E3"/>
    <mergeCell ref="D13:E13"/>
    <mergeCell ref="D16:E16"/>
    <mergeCell ref="A12:C12"/>
    <mergeCell ref="D11:E11"/>
    <mergeCell ref="A1:A11"/>
    <mergeCell ref="D1:E1"/>
    <mergeCell ref="D2:E2"/>
    <mergeCell ref="D4:E4"/>
    <mergeCell ref="C6:D6"/>
    <mergeCell ref="C5:D5"/>
    <mergeCell ref="C8:D8"/>
  </mergeCells>
  <conditionalFormatting sqref="A14:C14 C15:C16">
    <cfRule type="cellIs" dxfId="98" priority="4" operator="equal">
      <formula>"$D$2=""Yes"""</formula>
    </cfRule>
  </conditionalFormatting>
  <conditionalFormatting sqref="B16">
    <cfRule type="expression" dxfId="97" priority="314">
      <formula>$H$3="Yes"</formula>
    </cfRule>
    <cfRule type="cellIs" dxfId="96" priority="315" operator="equal">
      <formula>"$D$2=""Yes"""</formula>
    </cfRule>
  </conditionalFormatting>
  <conditionalFormatting sqref="G3:H3 A14:C14 C15:C16">
    <cfRule type="expression" dxfId="95" priority="3">
      <formula>$H$3="Yes"</formula>
    </cfRule>
  </conditionalFormatting>
  <dataValidations count="1">
    <dataValidation type="list" allowBlank="1" showInputMessage="1" showErrorMessage="1" sqref="H3" xr:uid="{4515DF50-22C2-44AA-9C24-5482F6873A4B}">
      <formula1>$O$13:$O$14</formula1>
    </dataValidation>
  </dataValidations>
  <pageMargins left="0.5" right="0.5" top="0.5" bottom="0.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>
    <tabColor theme="1" tint="0.34998626667073579"/>
  </sheetPr>
  <dimension ref="A1:W42"/>
  <sheetViews>
    <sheetView workbookViewId="0">
      <selection activeCell="K2" sqref="K2"/>
    </sheetView>
  </sheetViews>
  <sheetFormatPr defaultColWidth="9" defaultRowHeight="10.199999999999999"/>
  <cols>
    <col min="1" max="1" width="2.33203125" style="1" customWidth="1"/>
    <col min="2" max="2" width="9.44140625" style="1" customWidth="1"/>
    <col min="3" max="3" width="10.109375" style="1" customWidth="1"/>
    <col min="4" max="4" width="23.6640625" style="1" customWidth="1"/>
    <col min="5" max="5" width="16.44140625" style="1" customWidth="1"/>
    <col min="6" max="6" width="11.33203125" style="62" customWidth="1"/>
    <col min="7" max="7" width="12.109375" style="62" customWidth="1"/>
    <col min="8" max="8" width="9" style="1" customWidth="1"/>
    <col min="9" max="9" width="5.44140625" style="1" customWidth="1"/>
    <col min="10" max="10" width="11.44140625" style="1" bestFit="1" customWidth="1"/>
    <col min="11" max="11" width="6.44140625" style="1" customWidth="1"/>
    <col min="12" max="12" width="10.6640625" style="1" customWidth="1"/>
    <col min="13" max="23" width="10.6640625" style="1" hidden="1" customWidth="1"/>
    <col min="24" max="24" width="10.6640625" style="1" customWidth="1"/>
    <col min="25" max="27" width="9" style="1"/>
    <col min="28" max="28" width="9.33203125" style="1" customWidth="1"/>
    <col min="29" max="16384" width="9" style="1"/>
  </cols>
  <sheetData>
    <row r="1" spans="1:22" ht="15.45" customHeight="1" thickBot="1"/>
    <row r="2" spans="1:22" ht="15.45" customHeight="1" thickBot="1">
      <c r="J2" s="9" t="s">
        <v>0</v>
      </c>
      <c r="K2" s="10">
        <v>1</v>
      </c>
      <c r="L2" s="21"/>
    </row>
    <row r="3" spans="1:22" ht="15.45" customHeight="1" thickBot="1">
      <c r="J3" s="9" t="s">
        <v>2</v>
      </c>
      <c r="K3" s="10" t="s">
        <v>3</v>
      </c>
      <c r="L3" s="21"/>
    </row>
    <row r="4" spans="1:22" ht="36.6" customHeight="1">
      <c r="D4" s="618" t="s">
        <v>39</v>
      </c>
      <c r="E4" s="618"/>
    </row>
    <row r="5" spans="1:22" ht="15.45" customHeight="1">
      <c r="D5" s="615" t="s">
        <v>40</v>
      </c>
      <c r="E5" s="619"/>
      <c r="F5" s="619"/>
      <c r="G5" s="619"/>
      <c r="H5" s="619"/>
    </row>
    <row r="6" spans="1:22" ht="15.45" customHeight="1">
      <c r="D6" s="619"/>
      <c r="E6" s="619"/>
      <c r="F6" s="619"/>
      <c r="G6" s="619"/>
      <c r="H6" s="619"/>
    </row>
    <row r="7" spans="1:22" ht="15.45" customHeight="1">
      <c r="D7" s="619"/>
      <c r="E7" s="619"/>
      <c r="F7" s="619"/>
      <c r="G7" s="619"/>
      <c r="H7" s="619"/>
    </row>
    <row r="8" spans="1:22" ht="39.9" customHeight="1">
      <c r="A8" s="620"/>
      <c r="B8" s="620"/>
      <c r="C8" s="620"/>
      <c r="D8" s="620"/>
      <c r="O8" s="1">
        <v>1.05</v>
      </c>
    </row>
    <row r="9" spans="1:22" ht="44.25" customHeight="1" thickBot="1">
      <c r="A9" s="2"/>
      <c r="B9" s="2" t="s">
        <v>41</v>
      </c>
      <c r="C9" s="3"/>
      <c r="D9" s="2" t="s">
        <v>42</v>
      </c>
      <c r="E9" s="39" t="s">
        <v>43</v>
      </c>
      <c r="F9" s="60" t="str">
        <f>IF(K2=1,"List Price","Net Price")</f>
        <v>List Price</v>
      </c>
      <c r="G9" s="61" t="s">
        <v>44</v>
      </c>
      <c r="O9" s="2" t="s">
        <v>41</v>
      </c>
      <c r="P9" s="3"/>
      <c r="Q9" s="2" t="s">
        <v>42</v>
      </c>
      <c r="R9" s="14" t="s">
        <v>45</v>
      </c>
      <c r="S9" s="14" t="s">
        <v>46</v>
      </c>
      <c r="T9" s="14" t="s">
        <v>47</v>
      </c>
      <c r="U9" s="19" t="s">
        <v>48</v>
      </c>
      <c r="V9" s="14" t="s">
        <v>44</v>
      </c>
    </row>
    <row r="10" spans="1:22" ht="20.100000000000001" customHeight="1" thickTop="1">
      <c r="A10" s="621" t="s">
        <v>49</v>
      </c>
      <c r="B10" s="398" t="s">
        <v>50</v>
      </c>
      <c r="C10" s="398"/>
      <c r="D10" s="398"/>
      <c r="E10" s="398"/>
      <c r="F10" s="399"/>
      <c r="G10" s="500"/>
      <c r="I10"/>
      <c r="J10"/>
      <c r="O10" s="4" t="s">
        <v>51</v>
      </c>
      <c r="P10" s="4"/>
      <c r="Q10" s="4"/>
      <c r="R10" s="4"/>
      <c r="S10" s="4"/>
      <c r="T10" s="4"/>
      <c r="U10" s="4"/>
      <c r="V10" s="20"/>
    </row>
    <row r="11" spans="1:22" ht="15.9" customHeight="1">
      <c r="A11" s="622"/>
      <c r="B11" s="42" t="s">
        <v>52</v>
      </c>
      <c r="C11" s="42"/>
      <c r="D11" s="42" t="s">
        <v>53</v>
      </c>
      <c r="E11" s="103" t="s">
        <v>54</v>
      </c>
      <c r="F11" s="179">
        <f>IF($K$3="Yes",R12*(1+$N$17),R12)*$K$2</f>
        <v>2010.75</v>
      </c>
      <c r="G11" s="104">
        <f>IF($K$3="Yes",V12*(1+$N$17),V12)*$K$2</f>
        <v>408.45000000000005</v>
      </c>
      <c r="M11" s="1" t="s">
        <v>3</v>
      </c>
      <c r="O11" s="5"/>
      <c r="P11" s="5"/>
      <c r="Q11" s="5"/>
      <c r="R11" s="22"/>
      <c r="S11" s="22"/>
      <c r="T11" s="22"/>
      <c r="U11" s="22"/>
      <c r="V11" s="22"/>
    </row>
    <row r="12" spans="1:22" ht="15.9" customHeight="1">
      <c r="A12" s="622"/>
      <c r="B12" s="501" t="s">
        <v>55</v>
      </c>
      <c r="C12" s="502"/>
      <c r="D12" s="503" t="s">
        <v>56</v>
      </c>
      <c r="E12" s="504"/>
      <c r="F12" s="505">
        <v>300</v>
      </c>
      <c r="G12" s="506" t="s">
        <v>57</v>
      </c>
      <c r="H12" s="44"/>
      <c r="M12" s="1" t="s">
        <v>15</v>
      </c>
      <c r="O12" s="5" t="s">
        <v>58</v>
      </c>
      <c r="P12" s="5"/>
      <c r="Q12" s="5" t="s">
        <v>53</v>
      </c>
      <c r="R12" s="1">
        <v>2010.75</v>
      </c>
      <c r="S12" s="1">
        <v>0</v>
      </c>
      <c r="T12" s="1">
        <v>0</v>
      </c>
      <c r="U12" s="1">
        <v>0</v>
      </c>
      <c r="V12" s="1">
        <v>408.45000000000005</v>
      </c>
    </row>
    <row r="13" spans="1:22" ht="18.75" customHeight="1">
      <c r="A13" s="622"/>
      <c r="B13" s="623" t="s">
        <v>59</v>
      </c>
      <c r="C13" s="623"/>
      <c r="D13" s="623"/>
      <c r="E13" s="623"/>
      <c r="F13" s="624"/>
      <c r="G13" s="71" t="s">
        <v>60</v>
      </c>
      <c r="O13" s="4"/>
      <c r="P13" s="4"/>
      <c r="Q13" s="8"/>
      <c r="R13" s="8"/>
      <c r="S13" s="8"/>
      <c r="T13" s="8"/>
      <c r="U13" s="8"/>
      <c r="V13" s="27"/>
    </row>
    <row r="14" spans="1:22" ht="12" customHeight="1">
      <c r="A14"/>
      <c r="B14" s="29" t="s">
        <v>61</v>
      </c>
      <c r="E14"/>
      <c r="F14" s="15"/>
      <c r="G14" s="15"/>
      <c r="O14"/>
      <c r="P14"/>
      <c r="Q14"/>
      <c r="R14"/>
      <c r="S14" s="23" t="s">
        <v>62</v>
      </c>
      <c r="T14" s="23" t="s">
        <v>63</v>
      </c>
      <c r="U14" s="26" t="s">
        <v>64</v>
      </c>
      <c r="V14" s="28" t="s">
        <v>60</v>
      </c>
    </row>
    <row r="15" spans="1:22" ht="12" customHeight="1">
      <c r="A15"/>
      <c r="B15"/>
      <c r="C15"/>
      <c r="D15"/>
      <c r="E15"/>
      <c r="F15" s="15"/>
      <c r="G15" s="15"/>
      <c r="O15"/>
      <c r="P15"/>
      <c r="Q15"/>
      <c r="R15"/>
      <c r="S15" s="66"/>
      <c r="T15" s="66"/>
      <c r="U15" s="66"/>
      <c r="V15" s="66"/>
    </row>
    <row r="16" spans="1:22" ht="13.95" customHeight="1">
      <c r="A16"/>
      <c r="B16" s="58"/>
      <c r="C16" s="58"/>
      <c r="D16" s="65"/>
      <c r="E16" s="58"/>
      <c r="F16" s="58"/>
      <c r="G16" s="15"/>
    </row>
    <row r="17" spans="1:22" ht="13.5" customHeight="1">
      <c r="A17"/>
      <c r="B17" s="15"/>
      <c r="C17" s="15"/>
      <c r="D17" s="65"/>
      <c r="E17" s="15"/>
      <c r="F17" s="15"/>
      <c r="G17" s="616"/>
      <c r="H17" s="616"/>
      <c r="N17" s="38">
        <v>0.1</v>
      </c>
    </row>
    <row r="18" spans="1:22" ht="13.5" customHeight="1">
      <c r="A18"/>
      <c r="S18" s="59"/>
      <c r="T18" s="59"/>
      <c r="U18" s="59"/>
      <c r="V18" s="59"/>
    </row>
    <row r="19" spans="1:22" ht="13.5" customHeight="1">
      <c r="A19"/>
    </row>
    <row r="20" spans="1:22" ht="13.5" customHeight="1">
      <c r="A20"/>
    </row>
    <row r="21" spans="1:22" ht="13.5" customHeight="1">
      <c r="A21"/>
    </row>
    <row r="22" spans="1:22" ht="13.5" customHeight="1">
      <c r="A22"/>
    </row>
    <row r="23" spans="1:22" ht="13.5" customHeight="1">
      <c r="A23" s="12"/>
    </row>
    <row r="24" spans="1:22" ht="13.5" customHeight="1"/>
    <row r="26" spans="1:22" ht="13.5" customHeight="1"/>
    <row r="27" spans="1:22" ht="13.5" customHeight="1"/>
    <row r="35" spans="1:14" ht="14.4">
      <c r="J35"/>
      <c r="N35" s="11"/>
    </row>
    <row r="36" spans="1:14" ht="14.4">
      <c r="J36"/>
      <c r="K36"/>
      <c r="L36"/>
    </row>
    <row r="37" spans="1:14" ht="14.4">
      <c r="J37"/>
      <c r="K37"/>
      <c r="L37"/>
    </row>
    <row r="38" spans="1:14" ht="14.4">
      <c r="J38"/>
      <c r="K38"/>
      <c r="L38"/>
      <c r="M38"/>
    </row>
    <row r="39" spans="1:14" ht="14.4">
      <c r="J39"/>
      <c r="K39"/>
      <c r="L39"/>
      <c r="M39"/>
    </row>
    <row r="40" spans="1:14" ht="14.4">
      <c r="J40"/>
      <c r="K40"/>
      <c r="L40"/>
      <c r="M40"/>
    </row>
    <row r="41" spans="1:14" ht="14.4">
      <c r="A41" s="37"/>
      <c r="B41" s="37"/>
      <c r="C41" s="37"/>
      <c r="D41" s="37"/>
      <c r="E41" s="37"/>
      <c r="F41" s="37"/>
      <c r="G41" s="37"/>
      <c r="H41" s="37"/>
      <c r="J41"/>
      <c r="K41"/>
      <c r="L41"/>
      <c r="M41"/>
    </row>
    <row r="42" spans="1:14" ht="14.4">
      <c r="K42"/>
      <c r="L42"/>
    </row>
  </sheetData>
  <mergeCells count="6">
    <mergeCell ref="D4:E4"/>
    <mergeCell ref="D5:H7"/>
    <mergeCell ref="A8:D8"/>
    <mergeCell ref="A10:A13"/>
    <mergeCell ref="G17:H17"/>
    <mergeCell ref="B13:F13"/>
  </mergeCells>
  <conditionalFormatting sqref="B11:G11">
    <cfRule type="expression" dxfId="94" priority="2">
      <formula>SEARCH(inputSD,$C11)</formula>
    </cfRule>
    <cfRule type="expression" dxfId="93" priority="3">
      <formula>MOD(ROW(),2)=0</formula>
    </cfRule>
  </conditionalFormatting>
  <conditionalFormatting sqref="K3:L3 F11:G11">
    <cfRule type="expression" dxfId="92" priority="26">
      <formula>$K$3="Yes"</formula>
    </cfRule>
  </conditionalFormatting>
  <conditionalFormatting sqref="O12:Q12">
    <cfRule type="expression" dxfId="91" priority="13">
      <formula>SEARCH(inputSD,$C11)</formula>
    </cfRule>
    <cfRule type="expression" dxfId="90" priority="14">
      <formula>MOD(ROW(),2)=0</formula>
    </cfRule>
  </conditionalFormatting>
  <conditionalFormatting sqref="O11:V11">
    <cfRule type="expression" dxfId="89" priority="28">
      <formula>MOD(ROW(),2)=0</formula>
    </cfRule>
    <cfRule type="expression" dxfId="88" priority="205">
      <formula>SEARCH(inputSD,#REF!)</formula>
    </cfRule>
  </conditionalFormatting>
  <dataValidations count="1">
    <dataValidation type="list" allowBlank="1" showInputMessage="1" showErrorMessage="1" sqref="K3:L3" xr:uid="{00000000-0002-0000-0000-000000000000}">
      <formula1>$M$11:$M$12</formula1>
    </dataValidation>
  </dataValidations>
  <pageMargins left="0.5" right="0.5" top="0.5" bottom="0.5" header="0.3" footer="0.3"/>
  <pageSetup fitToHeight="0" orientation="portrait" r:id="rId1"/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1" tint="0.34998626667073579"/>
    <pageSetUpPr fitToPage="1"/>
  </sheetPr>
  <dimension ref="A1:Y76"/>
  <sheetViews>
    <sheetView workbookViewId="0">
      <selection activeCell="B2" sqref="B2"/>
    </sheetView>
  </sheetViews>
  <sheetFormatPr defaultColWidth="9" defaultRowHeight="14.4"/>
  <cols>
    <col min="1" max="1" width="14.44140625" style="238" customWidth="1"/>
    <col min="2" max="2" width="6.109375" style="62" customWidth="1"/>
    <col min="3" max="3" width="4" style="62" customWidth="1"/>
    <col min="4" max="4" width="35.88671875" style="62" customWidth="1"/>
    <col min="5" max="5" width="14.5546875" style="62" customWidth="1"/>
    <col min="6" max="6" width="13.33203125" style="62" customWidth="1"/>
    <col min="7" max="8" width="13.33203125" style="62" hidden="1" customWidth="1"/>
    <col min="9" max="9" width="11.5546875" style="62" customWidth="1"/>
    <col min="10" max="11" width="11.33203125" style="62" customWidth="1"/>
    <col min="12" max="12" width="9" style="15" customWidth="1"/>
    <col min="13" max="13" width="14.88671875" style="15" hidden="1" customWidth="1"/>
    <col min="14" max="24" width="14.88671875" style="62" hidden="1" customWidth="1"/>
    <col min="25" max="27" width="14.88671875" style="62" customWidth="1"/>
    <col min="28" max="29" width="9" style="62" customWidth="1"/>
    <col min="30" max="16384" width="9" style="62"/>
  </cols>
  <sheetData>
    <row r="1" spans="1:25" ht="39.9" customHeight="1" thickBot="1">
      <c r="A1" s="625" t="s">
        <v>65</v>
      </c>
      <c r="B1" s="625"/>
      <c r="C1" s="625"/>
      <c r="D1" s="625"/>
      <c r="E1" s="37"/>
      <c r="F1" s="37"/>
      <c r="G1" s="37"/>
      <c r="H1" s="37"/>
      <c r="N1" s="109" t="s">
        <v>66</v>
      </c>
      <c r="O1" s="108" t="s">
        <v>67</v>
      </c>
      <c r="P1" s="108" t="s">
        <v>68</v>
      </c>
      <c r="Q1" s="108" t="s">
        <v>69</v>
      </c>
      <c r="R1" s="108" t="s">
        <v>70</v>
      </c>
      <c r="S1" s="108" t="s">
        <v>71</v>
      </c>
      <c r="T1" s="108" t="s">
        <v>72</v>
      </c>
      <c r="U1" s="108"/>
      <c r="V1" s="108"/>
    </row>
    <row r="2" spans="1:25" ht="15.9" customHeight="1" thickBot="1">
      <c r="A2" s="284" t="s">
        <v>0</v>
      </c>
      <c r="B2" s="85">
        <v>1</v>
      </c>
      <c r="C2" s="134"/>
      <c r="D2" s="134"/>
      <c r="N2" s="109"/>
      <c r="O2" s="108">
        <v>6</v>
      </c>
      <c r="P2" s="108">
        <v>42</v>
      </c>
      <c r="Q2" s="108" t="s">
        <v>73</v>
      </c>
      <c r="R2" s="108" t="s">
        <v>74</v>
      </c>
      <c r="S2" s="108">
        <v>71</v>
      </c>
      <c r="T2" s="108">
        <v>98</v>
      </c>
      <c r="U2" s="108"/>
      <c r="V2" s="108"/>
    </row>
    <row r="3" spans="1:25" ht="15.9" customHeight="1" thickBot="1">
      <c r="A3" s="284" t="s">
        <v>2</v>
      </c>
      <c r="B3" s="85" t="s">
        <v>3</v>
      </c>
      <c r="C3" s="134"/>
      <c r="D3" s="134"/>
      <c r="N3" s="110"/>
      <c r="O3" s="34"/>
      <c r="P3" s="34"/>
      <c r="Q3" s="34"/>
      <c r="R3" s="34"/>
      <c r="S3" s="34"/>
      <c r="T3" s="34"/>
      <c r="U3" s="34"/>
      <c r="V3" s="34"/>
    </row>
    <row r="4" spans="1:25" ht="15.9" customHeight="1">
      <c r="G4" s="628" t="s">
        <v>75</v>
      </c>
      <c r="H4" s="629"/>
      <c r="I4" s="295"/>
      <c r="V4" s="15"/>
      <c r="W4" s="15"/>
      <c r="X4" s="15"/>
    </row>
    <row r="5" spans="1:25" ht="15.9" customHeight="1">
      <c r="G5" s="626" t="s">
        <v>77</v>
      </c>
      <c r="H5" s="627"/>
      <c r="V5" s="15"/>
      <c r="W5" s="15"/>
      <c r="X5" s="15"/>
    </row>
    <row r="6" spans="1:25" ht="15.9" customHeight="1">
      <c r="A6" s="495"/>
      <c r="B6" s="97"/>
      <c r="C6" s="97"/>
      <c r="D6" s="97"/>
      <c r="E6" s="97"/>
      <c r="G6" s="510" t="s">
        <v>85</v>
      </c>
      <c r="H6" s="171" t="s">
        <v>86</v>
      </c>
      <c r="N6" s="62">
        <v>1.05</v>
      </c>
      <c r="R6" s="62" t="s">
        <v>97</v>
      </c>
      <c r="U6" s="80"/>
      <c r="V6" s="80"/>
      <c r="W6" s="80"/>
      <c r="X6" s="80"/>
    </row>
    <row r="7" spans="1:25" ht="35.25" customHeight="1">
      <c r="A7" s="496" t="s">
        <v>41</v>
      </c>
      <c r="B7" s="169" t="s">
        <v>98</v>
      </c>
      <c r="C7" s="169"/>
      <c r="D7" s="169" t="s">
        <v>42</v>
      </c>
      <c r="E7" s="16" t="s">
        <v>99</v>
      </c>
      <c r="F7" s="351" t="str">
        <f>IF(B2=1,"List Price","Net Price")</f>
        <v>List Price</v>
      </c>
      <c r="G7" s="173" t="s">
        <v>100</v>
      </c>
      <c r="H7" s="120" t="s">
        <v>101</v>
      </c>
      <c r="N7" s="142" t="s">
        <v>41</v>
      </c>
      <c r="O7" s="142" t="s">
        <v>98</v>
      </c>
      <c r="P7" s="142"/>
      <c r="Q7" s="142" t="s">
        <v>42</v>
      </c>
      <c r="R7" s="142" t="s">
        <v>115</v>
      </c>
      <c r="S7" s="142"/>
      <c r="T7" s="142"/>
      <c r="U7" s="143"/>
      <c r="V7" s="143"/>
      <c r="W7" s="143"/>
      <c r="X7" s="143"/>
    </row>
    <row r="8" spans="1:25" ht="16.5" customHeight="1">
      <c r="A8" s="632" t="s">
        <v>125</v>
      </c>
      <c r="B8" s="632"/>
      <c r="C8" s="632"/>
      <c r="D8" s="632"/>
      <c r="E8" s="632"/>
      <c r="F8" s="632"/>
      <c r="G8" s="381"/>
      <c r="H8" s="382"/>
      <c r="N8" s="240" t="s">
        <v>126</v>
      </c>
      <c r="O8" s="240"/>
      <c r="P8" s="240"/>
      <c r="Q8" s="240"/>
      <c r="R8" s="240"/>
      <c r="S8" s="240"/>
      <c r="T8" s="240"/>
      <c r="U8" s="240"/>
      <c r="V8" s="240"/>
      <c r="W8" s="240"/>
      <c r="X8" s="240"/>
    </row>
    <row r="9" spans="1:25" ht="15.9" customHeight="1">
      <c r="A9" s="497" t="s">
        <v>127</v>
      </c>
      <c r="B9" s="34">
        <v>2</v>
      </c>
      <c r="C9" s="34"/>
      <c r="D9" s="34" t="s">
        <v>128</v>
      </c>
      <c r="E9" s="148" t="s">
        <v>129</v>
      </c>
      <c r="F9" s="141">
        <f>+IF($B$3="Yes",R9*(1+$N$18),R9)*$B$2</f>
        <v>2282.7000000000003</v>
      </c>
      <c r="G9" s="511" t="s">
        <v>130</v>
      </c>
      <c r="H9" s="508"/>
      <c r="N9" s="240" t="s">
        <v>127</v>
      </c>
      <c r="O9" s="240">
        <v>2</v>
      </c>
      <c r="P9" s="240"/>
      <c r="Q9" s="240" t="s">
        <v>131</v>
      </c>
      <c r="R9" s="378">
        <v>2282.7000000000003</v>
      </c>
      <c r="S9" s="378"/>
      <c r="T9" s="378"/>
      <c r="U9" s="378"/>
      <c r="V9" s="378"/>
      <c r="W9" s="378"/>
      <c r="X9" s="378"/>
    </row>
    <row r="10" spans="1:25" ht="15.9" customHeight="1">
      <c r="A10" s="498" t="s">
        <v>132</v>
      </c>
      <c r="B10" s="157">
        <v>3</v>
      </c>
      <c r="C10" s="157"/>
      <c r="D10" s="157" t="s">
        <v>133</v>
      </c>
      <c r="E10" s="222" t="s">
        <v>134</v>
      </c>
      <c r="F10" s="268">
        <f>+IF($B$3="Yes",R10*(1+$N$18),R10)*$B$2</f>
        <v>2517.9</v>
      </c>
      <c r="G10" s="511" t="s">
        <v>135</v>
      </c>
      <c r="H10" s="508"/>
      <c r="I10" s="15"/>
      <c r="N10" s="240" t="s">
        <v>132</v>
      </c>
      <c r="O10" s="240">
        <v>3</v>
      </c>
      <c r="P10" s="240"/>
      <c r="Q10" s="240" t="s">
        <v>136</v>
      </c>
      <c r="R10" s="378">
        <v>2517.9</v>
      </c>
      <c r="S10" s="378"/>
      <c r="T10" s="378"/>
      <c r="U10" s="378"/>
      <c r="V10" s="378"/>
      <c r="W10" s="378"/>
      <c r="X10" s="378"/>
    </row>
    <row r="11" spans="1:25" ht="15.9" customHeight="1">
      <c r="A11" s="497" t="s">
        <v>137</v>
      </c>
      <c r="B11" s="34">
        <v>5</v>
      </c>
      <c r="C11" s="34"/>
      <c r="D11" s="34" t="s">
        <v>138</v>
      </c>
      <c r="E11" s="148" t="s">
        <v>116</v>
      </c>
      <c r="F11" s="164">
        <f>+IF($B$3="Yes",R11*(1+$N$18),R11)*$B$2</f>
        <v>3765.3</v>
      </c>
      <c r="G11" s="511"/>
      <c r="H11" s="508"/>
      <c r="I11" s="15"/>
      <c r="N11" s="240" t="s">
        <v>137</v>
      </c>
      <c r="O11" s="240">
        <v>5</v>
      </c>
      <c r="P11" s="240"/>
      <c r="Q11" s="240" t="s">
        <v>139</v>
      </c>
      <c r="R11" s="378">
        <v>3765.3</v>
      </c>
      <c r="S11" s="378"/>
      <c r="T11" s="378"/>
      <c r="U11" s="378"/>
      <c r="V11" s="378"/>
      <c r="W11" s="378"/>
      <c r="X11" s="378"/>
    </row>
    <row r="12" spans="1:25" ht="15.9" customHeight="1">
      <c r="A12" s="633" t="s">
        <v>187</v>
      </c>
      <c r="B12" s="634"/>
      <c r="C12" s="634"/>
      <c r="D12" s="634"/>
      <c r="E12" s="634"/>
      <c r="F12" s="634"/>
      <c r="G12" s="398"/>
      <c r="H12" s="398"/>
      <c r="N12" s="240"/>
      <c r="O12" s="240"/>
      <c r="P12" s="240"/>
      <c r="Q12" s="240"/>
      <c r="R12" s="240"/>
      <c r="S12" s="240"/>
      <c r="T12" s="240"/>
      <c r="U12" s="240"/>
      <c r="V12" s="240"/>
      <c r="W12" s="240"/>
      <c r="X12" s="240"/>
    </row>
    <row r="13" spans="1:25" ht="13.5" customHeight="1">
      <c r="A13" s="497" t="s">
        <v>60</v>
      </c>
      <c r="B13" s="635" t="s">
        <v>188</v>
      </c>
      <c r="C13" s="635"/>
      <c r="D13" s="635"/>
      <c r="E13" s="636"/>
      <c r="F13" s="394">
        <f>+IF($B$3="Yes",P63*(1+$N$18),P63)*$B$2</f>
        <v>408.45000000000005</v>
      </c>
      <c r="G13" s="141"/>
      <c r="H13" s="141"/>
      <c r="N13" s="240"/>
      <c r="O13" s="240"/>
      <c r="P13" s="240"/>
      <c r="Q13" s="240"/>
      <c r="R13" s="240"/>
      <c r="S13" s="240"/>
      <c r="T13" s="240"/>
      <c r="U13" s="240"/>
      <c r="V13" s="240"/>
      <c r="W13" s="240"/>
      <c r="X13" s="240"/>
      <c r="Y13" s="240"/>
    </row>
    <row r="14" spans="1:25" ht="15" customHeight="1">
      <c r="A14" s="512" t="s">
        <v>189</v>
      </c>
      <c r="B14" s="630" t="s">
        <v>190</v>
      </c>
      <c r="C14" s="630"/>
      <c r="D14" s="630"/>
      <c r="E14" s="631"/>
      <c r="F14" s="425">
        <f>+IF($B$3="Yes",P64*(1+$N$18),P64)*$B$2</f>
        <v>498.75</v>
      </c>
      <c r="G14" s="141"/>
      <c r="H14" s="141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</row>
    <row r="15" spans="1:25">
      <c r="A15" s="497" t="s">
        <v>191</v>
      </c>
      <c r="B15" s="637" t="s">
        <v>192</v>
      </c>
      <c r="C15" s="637"/>
      <c r="D15" s="637"/>
      <c r="E15" s="638"/>
      <c r="F15" s="252">
        <f>+IF($B$3="Yes",P65*(1+$N$18),P65)*$B$2</f>
        <v>547.05000000000007</v>
      </c>
      <c r="G15" s="141"/>
      <c r="H15" s="141"/>
      <c r="N15" s="240"/>
      <c r="O15" s="240"/>
      <c r="P15" s="240"/>
      <c r="Q15" s="240"/>
      <c r="R15" s="240"/>
      <c r="S15" s="240"/>
      <c r="T15" s="240"/>
      <c r="U15" s="240"/>
      <c r="V15" s="240"/>
      <c r="W15" s="240"/>
      <c r="X15" s="240"/>
      <c r="Y15" s="240"/>
    </row>
    <row r="16" spans="1:25">
      <c r="A16" s="422" t="s">
        <v>193</v>
      </c>
      <c r="B16" s="630" t="s">
        <v>194</v>
      </c>
      <c r="C16" s="630"/>
      <c r="D16" s="630"/>
      <c r="E16" s="631"/>
      <c r="F16" s="425">
        <f>+IF($B$3="Yes",P66*(1+$N$18),P66)*$B$2</f>
        <v>646.80000000000007</v>
      </c>
      <c r="G16" s="141"/>
      <c r="H16" s="141"/>
      <c r="N16" s="240"/>
      <c r="O16" s="240"/>
      <c r="P16" s="240"/>
      <c r="Q16" s="240"/>
      <c r="R16" s="240"/>
      <c r="S16" s="240"/>
      <c r="T16" s="240"/>
      <c r="U16" s="240"/>
      <c r="V16" s="240"/>
      <c r="W16" s="240"/>
      <c r="X16" s="240"/>
      <c r="Y16" s="240"/>
    </row>
    <row r="17" spans="1:25">
      <c r="A17" s="513"/>
      <c r="B17" s="514"/>
      <c r="C17" s="514"/>
      <c r="D17" s="514"/>
      <c r="E17" s="514"/>
      <c r="F17" s="514"/>
      <c r="N17" s="15" t="s">
        <v>15</v>
      </c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spans="1:25">
      <c r="N18" s="15">
        <v>0.1</v>
      </c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spans="1:25"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spans="1:25"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25"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spans="1:25"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3" spans="1:25"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</row>
    <row r="24" spans="1:25"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</row>
    <row r="25" spans="1:25"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</row>
    <row r="26" spans="1:25"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spans="1:25"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</row>
    <row r="28" spans="1:25"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spans="1:25"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spans="1:25"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spans="1:25"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25"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spans="14:25"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spans="14:25"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5" spans="14:25"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</row>
    <row r="36" spans="14:25"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</row>
    <row r="37" spans="14:25"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spans="14:25"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spans="14:25"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0" spans="14:25">
      <c r="N40" s="15"/>
      <c r="O40" s="15"/>
      <c r="P40" s="15"/>
      <c r="Q40" s="15"/>
      <c r="R40" s="15"/>
      <c r="S40" s="15"/>
      <c r="T40" s="15"/>
      <c r="U40" s="15"/>
      <c r="V40" s="15"/>
      <c r="W40" s="15"/>
      <c r="Y40" s="15"/>
    </row>
    <row r="41" spans="14:25">
      <c r="N41" s="15"/>
      <c r="O41" s="15"/>
      <c r="P41" s="15"/>
      <c r="Q41" s="15"/>
      <c r="R41" s="15"/>
      <c r="S41" s="15"/>
      <c r="T41" s="15"/>
      <c r="U41" s="15"/>
      <c r="V41" s="15"/>
      <c r="W41" s="15"/>
    </row>
    <row r="42" spans="14:25">
      <c r="N42" s="15"/>
      <c r="O42" s="15"/>
      <c r="P42" s="15"/>
      <c r="Q42" s="15"/>
      <c r="R42" s="15"/>
      <c r="S42" s="15"/>
      <c r="T42" s="15"/>
      <c r="U42" s="15"/>
      <c r="V42" s="15"/>
      <c r="W42" s="15"/>
    </row>
    <row r="43" spans="14:25">
      <c r="N43" s="15"/>
      <c r="O43" s="15"/>
      <c r="P43" s="86"/>
      <c r="Q43" s="15"/>
      <c r="R43" s="15"/>
      <c r="S43" s="15"/>
      <c r="T43" s="15"/>
      <c r="U43" s="15"/>
      <c r="V43" s="15"/>
      <c r="W43" s="15"/>
    </row>
    <row r="44" spans="14:25">
      <c r="N44" s="15"/>
      <c r="O44" s="15"/>
      <c r="P44" s="86"/>
      <c r="Q44" s="15"/>
      <c r="R44" s="15"/>
      <c r="S44" s="15"/>
      <c r="T44" s="15"/>
      <c r="U44" s="15"/>
      <c r="V44" s="15"/>
      <c r="W44" s="15"/>
    </row>
    <row r="45" spans="14:25">
      <c r="N45" s="15"/>
      <c r="O45" s="15"/>
      <c r="P45" s="15"/>
      <c r="Q45" s="15"/>
      <c r="R45" s="15"/>
      <c r="S45" s="15"/>
      <c r="T45" s="15"/>
      <c r="U45" s="15"/>
      <c r="V45" s="15"/>
      <c r="W45" s="15"/>
    </row>
    <row r="46" spans="14:25">
      <c r="N46" s="15"/>
      <c r="O46" s="15"/>
      <c r="P46" s="15"/>
      <c r="Q46" s="15"/>
      <c r="R46" s="15"/>
      <c r="S46" s="15"/>
      <c r="T46" s="15"/>
      <c r="U46" s="15"/>
      <c r="V46" s="15"/>
      <c r="W46" s="15"/>
    </row>
    <row r="47" spans="14:25">
      <c r="N47" s="15"/>
      <c r="O47" s="15"/>
      <c r="P47" s="15"/>
      <c r="Q47" s="15"/>
      <c r="R47" s="15"/>
      <c r="S47" s="15"/>
      <c r="T47" s="15"/>
      <c r="U47" s="15"/>
      <c r="V47" s="15"/>
      <c r="W47" s="15"/>
    </row>
    <row r="48" spans="14:25">
      <c r="N48" s="15"/>
      <c r="O48" s="15"/>
      <c r="P48" s="15"/>
      <c r="Q48" s="15"/>
      <c r="R48" s="15"/>
      <c r="S48" s="15"/>
      <c r="T48" s="15"/>
      <c r="U48" s="15"/>
      <c r="V48" s="15"/>
      <c r="W48" s="15"/>
    </row>
    <row r="49" spans="14:24">
      <c r="N49" s="15"/>
      <c r="O49" s="15"/>
      <c r="P49" s="15"/>
      <c r="Q49" s="15"/>
      <c r="R49" s="15"/>
      <c r="S49" s="15"/>
      <c r="T49" s="15"/>
      <c r="U49" s="15"/>
      <c r="V49" s="15"/>
      <c r="W49" s="15"/>
    </row>
    <row r="50" spans="14:24">
      <c r="N50" s="15"/>
      <c r="O50" s="15"/>
      <c r="P50" s="15"/>
      <c r="Q50" s="15"/>
      <c r="R50" s="15"/>
      <c r="S50" s="15"/>
      <c r="T50" s="15"/>
      <c r="U50" s="15"/>
      <c r="V50" s="15"/>
      <c r="W50" s="15"/>
    </row>
    <row r="51" spans="14:24">
      <c r="N51" s="15"/>
      <c r="O51" s="15"/>
      <c r="P51" s="15"/>
      <c r="Q51" s="15"/>
      <c r="R51" s="15"/>
      <c r="S51" s="15"/>
      <c r="T51" s="15"/>
      <c r="U51" s="15"/>
      <c r="V51" s="15"/>
      <c r="W51" s="15"/>
    </row>
    <row r="52" spans="14:24">
      <c r="N52" s="15"/>
      <c r="O52" s="15"/>
      <c r="P52" s="15"/>
      <c r="Q52" s="15"/>
      <c r="R52" s="15"/>
      <c r="S52" s="15"/>
      <c r="T52" s="15"/>
      <c r="U52" s="15"/>
      <c r="V52" s="15"/>
      <c r="W52" s="15"/>
    </row>
    <row r="53" spans="14:24">
      <c r="N53" s="15"/>
      <c r="O53" s="15"/>
      <c r="P53" s="15"/>
      <c r="Q53" s="15"/>
      <c r="R53" s="15"/>
      <c r="S53" s="15"/>
      <c r="T53" s="15"/>
      <c r="U53" s="15"/>
      <c r="V53" s="15"/>
      <c r="W53" s="15"/>
    </row>
    <row r="54" spans="14:24">
      <c r="N54" s="15"/>
      <c r="O54" s="15"/>
      <c r="P54" s="15"/>
      <c r="Q54" s="15"/>
      <c r="R54" s="15"/>
      <c r="S54" s="15"/>
      <c r="T54" s="15"/>
      <c r="U54" s="15"/>
      <c r="V54" s="15"/>
      <c r="W54" s="15"/>
    </row>
    <row r="55" spans="14:24">
      <c r="N55" s="15"/>
      <c r="O55" s="15"/>
      <c r="P55" s="15"/>
      <c r="Q55" s="15"/>
      <c r="R55" s="15"/>
      <c r="S55" s="15"/>
      <c r="T55" s="15"/>
      <c r="U55" s="15"/>
      <c r="V55" s="15"/>
      <c r="W55" s="15"/>
    </row>
    <row r="56" spans="14:24">
      <c r="N56" s="15"/>
      <c r="O56" s="15"/>
      <c r="P56" s="15"/>
      <c r="Q56" s="15"/>
      <c r="R56" s="15"/>
      <c r="S56" s="15"/>
      <c r="T56" s="15"/>
      <c r="U56" s="15"/>
      <c r="V56" s="15"/>
      <c r="W56" s="15"/>
    </row>
    <row r="57" spans="14:24">
      <c r="N57" s="15"/>
      <c r="O57" s="15"/>
      <c r="P57" s="15"/>
      <c r="Q57" s="15"/>
      <c r="R57" s="15"/>
      <c r="S57" s="15"/>
      <c r="T57" s="15"/>
      <c r="U57" s="15"/>
      <c r="V57" s="15"/>
      <c r="W57" s="15"/>
    </row>
    <row r="58" spans="14:24">
      <c r="N58" s="15"/>
      <c r="O58" s="15"/>
      <c r="P58" s="15"/>
      <c r="Q58" s="15"/>
      <c r="R58" s="15"/>
      <c r="S58" s="15"/>
      <c r="T58" s="15"/>
      <c r="U58" s="15"/>
      <c r="V58" s="15"/>
      <c r="W58" s="15"/>
    </row>
    <row r="59" spans="14:24">
      <c r="N59" s="15"/>
      <c r="O59" s="15"/>
      <c r="P59" s="15"/>
      <c r="Q59" s="15"/>
      <c r="R59" s="15"/>
      <c r="S59" s="15"/>
      <c r="T59" s="15"/>
      <c r="U59" s="15"/>
      <c r="V59" s="15"/>
      <c r="W59" s="15"/>
    </row>
    <row r="60" spans="14:24">
      <c r="N60" s="15"/>
      <c r="O60" s="15"/>
      <c r="P60" s="15"/>
      <c r="Q60" s="15"/>
      <c r="R60" s="15"/>
      <c r="S60" s="15"/>
      <c r="T60" s="15"/>
      <c r="U60" s="15"/>
      <c r="V60" s="15"/>
      <c r="W60" s="15"/>
    </row>
    <row r="61" spans="14:24">
      <c r="N61" s="15" t="s">
        <v>229</v>
      </c>
      <c r="O61" s="15"/>
      <c r="P61" s="15">
        <v>1.05</v>
      </c>
      <c r="Q61" s="15"/>
      <c r="R61" s="15"/>
      <c r="S61" s="15"/>
      <c r="T61" s="15"/>
      <c r="U61" s="15"/>
      <c r="V61" s="15"/>
      <c r="W61" s="15"/>
    </row>
    <row r="62" spans="14:24">
      <c r="N62" s="15" t="s">
        <v>202</v>
      </c>
      <c r="O62" s="15" t="s">
        <v>203</v>
      </c>
      <c r="P62" s="15" t="s">
        <v>204</v>
      </c>
      <c r="Q62" s="15" t="s">
        <v>205</v>
      </c>
      <c r="R62" s="15" t="s">
        <v>230</v>
      </c>
      <c r="S62" s="15" t="s">
        <v>206</v>
      </c>
      <c r="T62" s="15"/>
      <c r="V62" s="15"/>
      <c r="W62" s="15"/>
      <c r="X62" s="15"/>
    </row>
    <row r="63" spans="14:24">
      <c r="N63" s="15" t="s">
        <v>231</v>
      </c>
      <c r="O63" s="15">
        <v>1</v>
      </c>
      <c r="P63" s="15">
        <v>408.45000000000005</v>
      </c>
      <c r="Q63" s="15" t="s">
        <v>60</v>
      </c>
      <c r="R63" s="15" t="s">
        <v>60</v>
      </c>
      <c r="S63" s="15" t="s">
        <v>188</v>
      </c>
      <c r="T63" s="15"/>
      <c r="V63" s="15"/>
      <c r="W63" s="15"/>
      <c r="X63" s="15"/>
    </row>
    <row r="64" spans="14:24">
      <c r="N64" s="15" t="s">
        <v>231</v>
      </c>
      <c r="O64" s="15">
        <v>2</v>
      </c>
      <c r="P64" s="15">
        <v>498.75</v>
      </c>
      <c r="Q64" s="15" t="s">
        <v>189</v>
      </c>
      <c r="R64" s="15" t="s">
        <v>189</v>
      </c>
      <c r="S64" s="15" t="s">
        <v>190</v>
      </c>
      <c r="T64" s="15"/>
      <c r="V64" s="15"/>
      <c r="W64" s="15"/>
      <c r="X64" s="15"/>
    </row>
    <row r="65" spans="14:24">
      <c r="N65" s="15" t="s">
        <v>231</v>
      </c>
      <c r="O65" s="15">
        <v>3</v>
      </c>
      <c r="P65" s="15">
        <v>547.05000000000007</v>
      </c>
      <c r="Q65" s="15" t="s">
        <v>191</v>
      </c>
      <c r="R65" s="15" t="s">
        <v>191</v>
      </c>
      <c r="S65" s="15" t="s">
        <v>192</v>
      </c>
      <c r="T65" s="15"/>
      <c r="V65" s="15"/>
      <c r="W65" s="15"/>
      <c r="X65" s="15"/>
    </row>
    <row r="66" spans="14:24">
      <c r="N66" s="15" t="s">
        <v>231</v>
      </c>
      <c r="O66" s="15">
        <v>4</v>
      </c>
      <c r="P66" s="15">
        <v>646.80000000000007</v>
      </c>
      <c r="Q66" s="15" t="s">
        <v>193</v>
      </c>
      <c r="R66" s="15" t="s">
        <v>193</v>
      </c>
      <c r="S66" s="15" t="s">
        <v>194</v>
      </c>
      <c r="T66" s="15"/>
      <c r="V66" s="15"/>
      <c r="W66" s="15"/>
      <c r="X66" s="15"/>
    </row>
    <row r="67" spans="14:24">
      <c r="N67" s="15"/>
      <c r="O67" s="15"/>
      <c r="P67" s="15"/>
      <c r="Q67" s="15"/>
      <c r="R67" s="15"/>
      <c r="S67" s="15"/>
      <c r="T67" s="15"/>
      <c r="V67" s="15"/>
      <c r="W67" s="15"/>
      <c r="X67" s="15"/>
    </row>
    <row r="68" spans="14:24">
      <c r="N68" s="15"/>
      <c r="O68" s="15"/>
      <c r="P68" s="15"/>
      <c r="Q68" s="15"/>
      <c r="R68" s="15"/>
      <c r="S68" s="15"/>
      <c r="T68" s="15"/>
      <c r="V68" s="15"/>
      <c r="W68" s="15"/>
      <c r="X68" s="15"/>
    </row>
    <row r="69" spans="14:24">
      <c r="P69" s="15"/>
      <c r="Q69" s="15"/>
      <c r="R69" s="15"/>
      <c r="S69" s="15"/>
      <c r="T69" s="15"/>
      <c r="V69" s="15"/>
      <c r="W69" s="15"/>
    </row>
    <row r="70" spans="14:24">
      <c r="W70" s="15"/>
    </row>
    <row r="71" spans="14:24">
      <c r="W71" s="15"/>
    </row>
    <row r="72" spans="14:24">
      <c r="W72" s="15"/>
    </row>
    <row r="73" spans="14:24">
      <c r="W73" s="15"/>
    </row>
    <row r="74" spans="14:24">
      <c r="W74" s="15"/>
    </row>
    <row r="75" spans="14:24">
      <c r="W75" s="15"/>
    </row>
    <row r="76" spans="14:24">
      <c r="W76" s="15"/>
    </row>
  </sheetData>
  <customSheetViews>
    <customSheetView guid="{4A9D9545-502F-44A8-8968-3A0D22A1A170}" scale="130" hiddenRows="1" hiddenColumns="1">
      <selection activeCell="AO29" sqref="A28:AO29"/>
      <pageMargins left="0" right="0" top="0" bottom="0" header="0" footer="0"/>
      <pageSetup orientation="portrait" r:id="rId1"/>
      <headerFooter>
        <oddHeader>&amp;C&amp;G</oddHeader>
        <oddFooter>&amp;L&amp;"+,Regular"&amp;8Retail&amp;C&amp;"+,Regular"&amp;8Subject to change without notice.&amp;R&amp;"+,Regular"&amp;8Effective 1.1.2017</oddFooter>
      </headerFooter>
    </customSheetView>
    <customSheetView guid="{5D874107-FBC9-4C2E-97C2-404610811BFF}" scale="130" hiddenRows="1" hiddenColumns="1">
      <selection activeCell="N4" sqref="N4"/>
      <pageMargins left="0" right="0" top="0" bottom="0" header="0" footer="0"/>
      <pageSetup orientation="portrait" r:id="rId2"/>
      <headerFooter>
        <oddHeader>&amp;C&amp;G</oddHeader>
        <oddFooter>&amp;L&amp;"+,Regular"&amp;8Retail&amp;C&amp;"+,Regular"&amp;8Subject to change without notice.&amp;R&amp;"+,Regular"&amp;8Effective 1.1.2017</oddFooter>
      </headerFooter>
    </customSheetView>
    <customSheetView guid="{538B1E30-7BDD-4A72-AF3A-A2A3D77B6373}" scale="130" hiddenRows="1" hiddenColumns="1">
      <selection activeCell="N4" sqref="N4"/>
      <pageMargins left="0" right="0" top="0" bottom="0" header="0" footer="0"/>
      <pageSetup orientation="portrait" r:id="rId3"/>
      <headerFooter>
        <oddHeader>&amp;C&amp;G</oddHeader>
        <oddFooter>&amp;L&amp;"+,Regular"&amp;8Retail&amp;C&amp;"+,Regular"&amp;8Subject to change without notice.&amp;R&amp;"+,Regular"&amp;8Effective 1.1.2017</oddFooter>
      </headerFooter>
    </customSheetView>
  </customSheetViews>
  <mergeCells count="9">
    <mergeCell ref="A1:D1"/>
    <mergeCell ref="G5:H5"/>
    <mergeCell ref="G4:H4"/>
    <mergeCell ref="B16:E16"/>
    <mergeCell ref="A8:F8"/>
    <mergeCell ref="A12:F12"/>
    <mergeCell ref="B13:E13"/>
    <mergeCell ref="B14:E14"/>
    <mergeCell ref="B15:E15"/>
  </mergeCells>
  <phoneticPr fontId="17" type="noConversion"/>
  <conditionalFormatting sqref="A9:G9 I9:XFD9 A11:F11 I11:XFD11">
    <cfRule type="expression" dxfId="87" priority="1">
      <formula>MOD(ROW(),2)=0</formula>
    </cfRule>
  </conditionalFormatting>
  <conditionalFormatting sqref="F9:G9 F11">
    <cfRule type="expression" dxfId="86" priority="75">
      <formula>$B$3="Yes"</formula>
    </cfRule>
  </conditionalFormatting>
  <conditionalFormatting sqref="R13:Y15">
    <cfRule type="expression" dxfId="85" priority="358">
      <formula>SEARCH(inputSD,$B14)</formula>
    </cfRule>
  </conditionalFormatting>
  <conditionalFormatting sqref="R16:Y16">
    <cfRule type="expression" dxfId="84" priority="374">
      <formula>SEARCH(inputSD,#REF!)</formula>
    </cfRule>
  </conditionalFormatting>
  <dataValidations count="1">
    <dataValidation type="list" allowBlank="1" showInputMessage="1" showErrorMessage="1" sqref="B3" xr:uid="{00000000-0002-0000-0100-000001000000}">
      <formula1>$N$17:$N$17</formula1>
    </dataValidation>
  </dataValidations>
  <pageMargins left="0.5" right="0.5" top="0.5" bottom="0.5" header="0.3" footer="0.3"/>
  <pageSetup scale="52" fitToHeight="0" orientation="landscape" r:id="rId4"/>
  <drawing r:id="rId5"/>
  <legacyDrawingHF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83117-6692-4DC2-B455-F2BEFEA7F4DF}">
  <sheetPr>
    <tabColor theme="1" tint="0.34998626667073579"/>
    <pageSetUpPr fitToPage="1"/>
  </sheetPr>
  <dimension ref="A1:AY91"/>
  <sheetViews>
    <sheetView tabSelected="1" workbookViewId="0">
      <selection activeCell="B2" sqref="B2"/>
    </sheetView>
  </sheetViews>
  <sheetFormatPr defaultColWidth="9" defaultRowHeight="14.4"/>
  <cols>
    <col min="1" max="1" width="14.44140625" style="238" customWidth="1"/>
    <col min="2" max="2" width="6.109375" style="62" customWidth="1"/>
    <col min="3" max="3" width="4" style="62" customWidth="1"/>
    <col min="4" max="4" width="35.88671875" style="62" customWidth="1"/>
    <col min="5" max="6" width="14.77734375" style="62" customWidth="1"/>
    <col min="7" max="7" width="11.6640625" style="62" customWidth="1"/>
    <col min="8" max="8" width="13.5546875" style="62" customWidth="1"/>
    <col min="9" max="9" width="11.33203125" style="62" customWidth="1"/>
    <col min="10" max="13" width="11.44140625" style="62" customWidth="1"/>
    <col min="14" max="14" width="12.109375" style="62" bestFit="1" customWidth="1"/>
    <col min="15" max="15" width="13" style="62" customWidth="1"/>
    <col min="16" max="16" width="11.44140625" style="62" customWidth="1"/>
    <col min="17" max="17" width="8.88671875" style="62" customWidth="1"/>
    <col min="18" max="18" width="14" style="62" bestFit="1" customWidth="1"/>
    <col min="19" max="19" width="14" style="62" customWidth="1"/>
    <col min="20" max="20" width="8.109375" style="62" customWidth="1"/>
    <col min="21" max="21" width="13.5546875" style="62" customWidth="1"/>
    <col min="22" max="22" width="12" style="62" customWidth="1"/>
    <col min="23" max="23" width="11.5546875" style="62" customWidth="1"/>
    <col min="24" max="25" width="11.33203125" style="62" customWidth="1"/>
    <col min="26" max="27" width="11.5546875" style="15" hidden="1" customWidth="1"/>
    <col min="28" max="50" width="11.5546875" style="62" hidden="1" customWidth="1"/>
    <col min="51" max="51" width="9" style="62" customWidth="1"/>
    <col min="52" max="16384" width="9" style="62"/>
  </cols>
  <sheetData>
    <row r="1" spans="1:46" ht="39.9" customHeight="1" thickBot="1">
      <c r="A1" s="625" t="s">
        <v>839</v>
      </c>
      <c r="B1" s="625"/>
      <c r="C1" s="625"/>
      <c r="D1" s="625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80"/>
      <c r="S1" s="380"/>
      <c r="AB1" s="109" t="s">
        <v>66</v>
      </c>
      <c r="AC1" s="108" t="s">
        <v>67</v>
      </c>
      <c r="AD1" s="108" t="s">
        <v>68</v>
      </c>
      <c r="AE1" s="108" t="s">
        <v>69</v>
      </c>
      <c r="AF1" s="108" t="s">
        <v>70</v>
      </c>
      <c r="AG1" s="108" t="s">
        <v>71</v>
      </c>
      <c r="AH1" s="108" t="s">
        <v>72</v>
      </c>
      <c r="AI1" s="108"/>
      <c r="AJ1" s="108"/>
      <c r="AK1" s="108"/>
    </row>
    <row r="2" spans="1:46" ht="15.9" customHeight="1" thickBot="1">
      <c r="A2" s="284" t="s">
        <v>0</v>
      </c>
      <c r="B2" s="85">
        <v>1</v>
      </c>
      <c r="C2" s="134"/>
      <c r="D2" s="134"/>
      <c r="AB2" s="109"/>
      <c r="AC2" s="108">
        <v>6</v>
      </c>
      <c r="AD2" s="108">
        <v>23</v>
      </c>
      <c r="AE2" s="108" t="s">
        <v>865</v>
      </c>
      <c r="AF2" s="108" t="s">
        <v>74</v>
      </c>
      <c r="AG2" s="108">
        <v>50</v>
      </c>
      <c r="AH2" s="108">
        <v>77</v>
      </c>
      <c r="AI2" s="108"/>
      <c r="AJ2" s="108"/>
      <c r="AK2" s="108"/>
    </row>
    <row r="3" spans="1:46" ht="15.9" customHeight="1" thickBot="1">
      <c r="A3" s="284" t="s">
        <v>2</v>
      </c>
      <c r="B3" s="85" t="s">
        <v>3</v>
      </c>
      <c r="C3" s="134"/>
      <c r="D3" s="134"/>
      <c r="AB3" s="110"/>
      <c r="AC3" s="34"/>
      <c r="AD3" s="34"/>
      <c r="AE3" s="34"/>
      <c r="AF3" s="34"/>
      <c r="AG3" s="34"/>
      <c r="AH3" s="34"/>
      <c r="AI3" s="34"/>
      <c r="AK3" s="34"/>
    </row>
    <row r="4" spans="1:46" ht="15.9" customHeight="1" thickTop="1" thickBot="1">
      <c r="F4" s="648" t="s">
        <v>236</v>
      </c>
      <c r="G4" s="649"/>
      <c r="H4" s="649"/>
      <c r="I4" s="649"/>
      <c r="J4" s="649"/>
      <c r="K4" s="649"/>
      <c r="L4" s="649"/>
      <c r="M4" s="649"/>
      <c r="N4" s="649"/>
      <c r="O4" s="649"/>
      <c r="P4" s="649"/>
      <c r="Q4" s="649"/>
      <c r="R4" s="649"/>
      <c r="S4" s="649"/>
      <c r="T4" s="650"/>
      <c r="U4" s="751" t="s">
        <v>76</v>
      </c>
      <c r="V4" s="740" t="s">
        <v>272</v>
      </c>
      <c r="W4" s="295"/>
      <c r="AJ4" s="15"/>
      <c r="AK4" s="15"/>
      <c r="AL4" s="15"/>
      <c r="AM4" s="15"/>
      <c r="AN4" s="15"/>
      <c r="AO4" s="15"/>
      <c r="AP4" s="15"/>
      <c r="AQ4" s="15"/>
      <c r="AR4" s="15"/>
      <c r="AS4" s="15"/>
    </row>
    <row r="5" spans="1:46" ht="15.9" customHeight="1" thickBot="1">
      <c r="F5" s="579" t="s">
        <v>114</v>
      </c>
      <c r="G5" s="676" t="s">
        <v>77</v>
      </c>
      <c r="H5" s="677"/>
      <c r="I5" s="577" t="s">
        <v>78</v>
      </c>
      <c r="J5" s="573" t="s">
        <v>80</v>
      </c>
      <c r="K5" s="643" t="s">
        <v>79</v>
      </c>
      <c r="L5" s="644"/>
      <c r="M5" s="645"/>
      <c r="N5" s="574" t="s">
        <v>81</v>
      </c>
      <c r="O5" s="646" t="s">
        <v>82</v>
      </c>
      <c r="P5" s="647"/>
      <c r="Q5" s="575"/>
      <c r="R5" s="646" t="s">
        <v>83</v>
      </c>
      <c r="S5" s="647"/>
      <c r="T5" s="576" t="s">
        <v>84</v>
      </c>
      <c r="U5" s="752"/>
      <c r="V5" s="741"/>
      <c r="AH5" s="15"/>
      <c r="AI5" s="15"/>
      <c r="AJ5" s="15"/>
      <c r="AK5" s="15"/>
      <c r="AL5" s="15"/>
      <c r="AM5" s="15"/>
      <c r="AN5" s="15"/>
      <c r="AO5" s="15"/>
      <c r="AP5" s="15"/>
      <c r="AQ5" s="15"/>
    </row>
    <row r="6" spans="1:46" ht="15.9" customHeight="1" thickBot="1">
      <c r="A6" s="495"/>
      <c r="B6" s="97"/>
      <c r="C6" s="97"/>
      <c r="D6" s="97"/>
      <c r="E6" s="97"/>
      <c r="F6" s="580" t="s">
        <v>207</v>
      </c>
      <c r="G6" s="32" t="s">
        <v>85</v>
      </c>
      <c r="H6" s="441" t="s">
        <v>86</v>
      </c>
      <c r="I6" s="578" t="s">
        <v>87</v>
      </c>
      <c r="J6" s="166" t="s">
        <v>841</v>
      </c>
      <c r="K6" s="166" t="s">
        <v>88</v>
      </c>
      <c r="L6" s="166" t="s">
        <v>89</v>
      </c>
      <c r="M6" s="166" t="s">
        <v>90</v>
      </c>
      <c r="N6" s="166" t="s">
        <v>840</v>
      </c>
      <c r="O6" s="166" t="s">
        <v>91</v>
      </c>
      <c r="P6" s="166" t="s">
        <v>92</v>
      </c>
      <c r="Q6" s="192" t="s">
        <v>93</v>
      </c>
      <c r="R6" s="166" t="s">
        <v>94</v>
      </c>
      <c r="S6" s="174" t="s">
        <v>95</v>
      </c>
      <c r="T6" s="515" t="s">
        <v>96</v>
      </c>
      <c r="U6" s="752"/>
      <c r="V6" s="741"/>
      <c r="AA6" s="62">
        <v>1.05</v>
      </c>
      <c r="AF6" s="62" t="s">
        <v>97</v>
      </c>
      <c r="AG6" s="80" t="s">
        <v>85</v>
      </c>
      <c r="AH6" s="80" t="s">
        <v>86</v>
      </c>
      <c r="AI6" s="80" t="s">
        <v>87</v>
      </c>
      <c r="AJ6" s="80" t="s">
        <v>841</v>
      </c>
      <c r="AK6" s="80" t="s">
        <v>88</v>
      </c>
      <c r="AL6" s="80" t="s">
        <v>89</v>
      </c>
      <c r="AM6" s="80" t="s">
        <v>90</v>
      </c>
      <c r="AN6" s="80" t="s">
        <v>840</v>
      </c>
      <c r="AO6" s="80" t="s">
        <v>91</v>
      </c>
      <c r="AP6" s="80" t="s">
        <v>92</v>
      </c>
      <c r="AQ6" s="80" t="s">
        <v>93</v>
      </c>
      <c r="AR6" s="80" t="s">
        <v>94</v>
      </c>
      <c r="AS6" s="80" t="s">
        <v>95</v>
      </c>
      <c r="AT6" s="80" t="s">
        <v>96</v>
      </c>
    </row>
    <row r="7" spans="1:46" ht="35.25" customHeight="1" thickBot="1">
      <c r="A7" s="496" t="s">
        <v>41</v>
      </c>
      <c r="B7" s="169" t="s">
        <v>98</v>
      </c>
      <c r="C7" s="169"/>
      <c r="D7" s="169" t="s">
        <v>42</v>
      </c>
      <c r="E7" s="16" t="s">
        <v>99</v>
      </c>
      <c r="F7" s="585" t="str">
        <f>IF(B2=1,"NEMA 3R List Price","NEMA 3R Net Price")</f>
        <v>NEMA 3R List Price</v>
      </c>
      <c r="G7" s="453" t="s">
        <v>100</v>
      </c>
      <c r="H7" s="454" t="s">
        <v>101</v>
      </c>
      <c r="I7" s="586" t="s">
        <v>102</v>
      </c>
      <c r="J7" s="122" t="s">
        <v>106</v>
      </c>
      <c r="K7" s="122" t="s">
        <v>103</v>
      </c>
      <c r="L7" s="122" t="s">
        <v>104</v>
      </c>
      <c r="M7" s="122" t="s">
        <v>105</v>
      </c>
      <c r="N7" s="122" t="s">
        <v>107</v>
      </c>
      <c r="O7" s="122" t="s">
        <v>108</v>
      </c>
      <c r="P7" s="122" t="s">
        <v>109</v>
      </c>
      <c r="Q7" s="122" t="s">
        <v>110</v>
      </c>
      <c r="R7" s="122" t="s">
        <v>111</v>
      </c>
      <c r="S7" s="126" t="s">
        <v>112</v>
      </c>
      <c r="T7" s="516" t="s">
        <v>113</v>
      </c>
      <c r="U7" s="753" t="s">
        <v>114</v>
      </c>
      <c r="V7" s="742"/>
      <c r="AB7" s="142" t="s">
        <v>41</v>
      </c>
      <c r="AC7" s="142" t="s">
        <v>98</v>
      </c>
      <c r="AD7" s="142"/>
      <c r="AE7" s="142" t="s">
        <v>42</v>
      </c>
      <c r="AF7" s="142" t="s">
        <v>866</v>
      </c>
      <c r="AG7" s="143" t="s">
        <v>898</v>
      </c>
      <c r="AH7" s="143" t="s">
        <v>899</v>
      </c>
      <c r="AI7" s="143" t="s">
        <v>117</v>
      </c>
      <c r="AJ7" s="143" t="s">
        <v>121</v>
      </c>
      <c r="AK7" s="143" t="s">
        <v>118</v>
      </c>
      <c r="AL7" s="143" t="s">
        <v>119</v>
      </c>
      <c r="AM7" s="143" t="s">
        <v>120</v>
      </c>
      <c r="AN7" s="143" t="s">
        <v>107</v>
      </c>
      <c r="AO7" s="142" t="s">
        <v>122</v>
      </c>
      <c r="AP7" s="143" t="s">
        <v>123</v>
      </c>
      <c r="AQ7" s="143" t="s">
        <v>124</v>
      </c>
      <c r="AR7" s="142" t="s">
        <v>111</v>
      </c>
      <c r="AS7" s="142" t="s">
        <v>112</v>
      </c>
      <c r="AT7" s="142" t="s">
        <v>84</v>
      </c>
    </row>
    <row r="8" spans="1:46" ht="16.5" customHeight="1" thickBot="1">
      <c r="A8" s="632" t="s">
        <v>125</v>
      </c>
      <c r="B8" s="632"/>
      <c r="C8" s="632"/>
      <c r="D8" s="632"/>
      <c r="E8" s="632"/>
      <c r="F8" s="565"/>
      <c r="G8" s="565"/>
      <c r="H8" s="356"/>
      <c r="I8" s="517"/>
      <c r="J8" s="507"/>
      <c r="K8" s="507"/>
      <c r="L8" s="507"/>
      <c r="M8" s="507"/>
      <c r="N8" s="507"/>
      <c r="O8" s="507"/>
      <c r="P8" s="507"/>
      <c r="Q8" s="507"/>
      <c r="R8" s="507"/>
      <c r="S8" s="507"/>
      <c r="T8" s="518"/>
      <c r="U8" s="746"/>
      <c r="V8" s="743"/>
      <c r="AB8" s="240" t="s">
        <v>140</v>
      </c>
      <c r="AC8" s="240"/>
      <c r="AD8" s="240"/>
      <c r="AE8" s="240"/>
      <c r="AF8" s="378"/>
      <c r="AG8" s="378"/>
      <c r="AH8" s="378"/>
      <c r="AI8" s="378"/>
      <c r="AJ8" s="378"/>
      <c r="AK8" s="378"/>
      <c r="AL8" s="378"/>
      <c r="AM8" s="378"/>
      <c r="AN8" s="378"/>
      <c r="AO8" s="378"/>
      <c r="AP8" s="378"/>
      <c r="AQ8" s="378"/>
      <c r="AR8" s="378"/>
      <c r="AS8" s="378"/>
      <c r="AT8" s="378"/>
    </row>
    <row r="9" spans="1:46" ht="15.9" customHeight="1">
      <c r="A9" s="497" t="s">
        <v>141</v>
      </c>
      <c r="B9" s="34">
        <v>5</v>
      </c>
      <c r="C9" s="34"/>
      <c r="D9" s="34" t="s">
        <v>138</v>
      </c>
      <c r="E9" s="148" t="s">
        <v>116</v>
      </c>
      <c r="F9" s="587">
        <f>+IF($B$3="Yes",AF9*(1+$AB$33),AF9)*$B$2</f>
        <v>5554.5</v>
      </c>
      <c r="G9" s="455" t="s">
        <v>57</v>
      </c>
      <c r="H9" s="456" t="s">
        <v>57</v>
      </c>
      <c r="I9" s="591">
        <f>+IF($B$3="Yes",AI9*(1+$AB$33),AI9)*$B$2</f>
        <v>945</v>
      </c>
      <c r="J9" s="252" t="s">
        <v>57</v>
      </c>
      <c r="K9" s="252">
        <f>+IF($B$3="Yes",AK9*(1+$AB$33),AK9)*$B$2</f>
        <v>806.26140000000009</v>
      </c>
      <c r="L9" s="252">
        <f>+IF($B$3="Yes",AL9*(1+$AB$33),AL9)*$B$2</f>
        <v>409.73940000000005</v>
      </c>
      <c r="M9" s="252">
        <f>+IF($B$3="Yes",AM9*(1+$AB$33),AM9)*$B$2</f>
        <v>464.81190000000004</v>
      </c>
      <c r="N9" s="252">
        <f>+IF($B$3="Yes",AN9*(1+$AB$33),AN9)*$B$2</f>
        <v>637.35</v>
      </c>
      <c r="O9" s="252">
        <f>+IF($B$3="Yes",AO9*(1+$AB$33),AO9)*$B$2</f>
        <v>3071</v>
      </c>
      <c r="P9" s="252">
        <f>+IF($B$3="Yes",AP9*(1+$AB$33),AP9)*$B$2</f>
        <v>1473</v>
      </c>
      <c r="Q9" s="252" t="s">
        <v>57</v>
      </c>
      <c r="R9" s="252">
        <f>+IF($B$3="Yes",AR9*(1+$AB$33),AR9)*$B$2</f>
        <v>1440.6000000000001</v>
      </c>
      <c r="S9" s="252">
        <f>+IF($B$3="Yes",AS9*(1+$AB$33),AS9)*$B$2</f>
        <v>418.95000000000005</v>
      </c>
      <c r="T9" s="519">
        <f>+IF($B$3="Yes",AT9*(1+$AB$33),AT9)*$B$2</f>
        <v>540.75</v>
      </c>
      <c r="U9" s="747" t="s">
        <v>142</v>
      </c>
      <c r="V9" s="744" t="s">
        <v>57</v>
      </c>
      <c r="W9" s="15"/>
      <c r="AA9" s="15">
        <v>18</v>
      </c>
      <c r="AB9" s="240" t="s">
        <v>845</v>
      </c>
      <c r="AC9" s="240">
        <v>5</v>
      </c>
      <c r="AD9" s="240"/>
      <c r="AE9" s="240" t="s">
        <v>139</v>
      </c>
      <c r="AF9" s="378">
        <v>5554.5</v>
      </c>
      <c r="AG9" s="378" t="s">
        <v>57</v>
      </c>
      <c r="AH9" s="378" t="s">
        <v>57</v>
      </c>
      <c r="AI9" s="378">
        <v>945</v>
      </c>
      <c r="AJ9" s="378" t="s">
        <v>57</v>
      </c>
      <c r="AK9" s="378">
        <v>806.26140000000009</v>
      </c>
      <c r="AL9" s="378">
        <v>409.73940000000005</v>
      </c>
      <c r="AM9" s="378">
        <v>464.81190000000004</v>
      </c>
      <c r="AN9" s="378">
        <v>637.35</v>
      </c>
      <c r="AO9" s="352">
        <v>3071</v>
      </c>
      <c r="AP9" s="352">
        <v>1473</v>
      </c>
      <c r="AQ9" s="378" t="s">
        <v>57</v>
      </c>
      <c r="AR9" s="378">
        <v>1440.6000000000001</v>
      </c>
      <c r="AS9" s="378">
        <v>418.95000000000005</v>
      </c>
      <c r="AT9" s="378">
        <v>540.75</v>
      </c>
    </row>
    <row r="10" spans="1:46" ht="15.9" customHeight="1">
      <c r="A10" s="498" t="s">
        <v>143</v>
      </c>
      <c r="B10" s="157">
        <v>7</v>
      </c>
      <c r="C10" s="157"/>
      <c r="D10" s="157" t="s">
        <v>144</v>
      </c>
      <c r="E10" s="157" t="s">
        <v>145</v>
      </c>
      <c r="F10" s="588">
        <f>+IF($B$3="Yes",AF10*(1+$AB$33),AF10)*$B$2</f>
        <v>7114.8</v>
      </c>
      <c r="G10" s="309" t="s">
        <v>57</v>
      </c>
      <c r="H10" s="361" t="s">
        <v>57</v>
      </c>
      <c r="I10" s="592">
        <f>+IF($B$3="Yes",AI10*(1+$AB$33),AI10)*$B$2</f>
        <v>950.25</v>
      </c>
      <c r="J10" s="267" t="s">
        <v>57</v>
      </c>
      <c r="K10" s="267">
        <f>+IF($B$3="Yes",AK10*(1+$AB$33),AK10)*$B$2</f>
        <v>806.26140000000009</v>
      </c>
      <c r="L10" s="267">
        <f>+IF($B$3="Yes",AL10*(1+$AB$33),AL10)*$B$2</f>
        <v>409.73940000000005</v>
      </c>
      <c r="M10" s="267">
        <f>+IF($B$3="Yes",AM10*(1+$AB$33),AM10)*$B$2</f>
        <v>464.81190000000004</v>
      </c>
      <c r="N10" s="267">
        <f>+IF($B$3="Yes",AN10*(1+$AB$33),AN10)*$B$2</f>
        <v>637.35</v>
      </c>
      <c r="O10" s="267">
        <f>+IF($B$3="Yes",AO10*(1+$AB$33),AO10)*$B$2</f>
        <v>3822</v>
      </c>
      <c r="P10" s="267">
        <f>+IF($B$3="Yes",AP10*(1+$AB$33),AP10)*$B$2</f>
        <v>1770</v>
      </c>
      <c r="Q10" s="267" t="s">
        <v>57</v>
      </c>
      <c r="R10" s="267">
        <f>+IF($B$3="Yes",AR10*(1+$AB$33),AR10)*$B$2</f>
        <v>1440.6000000000001</v>
      </c>
      <c r="S10" s="267">
        <f>+IF($B$3="Yes",AS10*(1+$AB$33),AS10)*$B$2</f>
        <v>418.95000000000005</v>
      </c>
      <c r="T10" s="520">
        <f>+IF($B$3="Yes",AT10*(1+$AB$33),AT10)*$B$2</f>
        <v>540.75</v>
      </c>
      <c r="U10" s="748" t="s">
        <v>142</v>
      </c>
      <c r="V10" s="745" t="s">
        <v>57</v>
      </c>
      <c r="W10" s="15"/>
      <c r="AA10" s="15">
        <v>27</v>
      </c>
      <c r="AB10" s="240" t="s">
        <v>846</v>
      </c>
      <c r="AC10" s="240">
        <v>7</v>
      </c>
      <c r="AD10" s="240"/>
      <c r="AE10" s="240" t="s">
        <v>146</v>
      </c>
      <c r="AF10" s="378">
        <v>7114.8</v>
      </c>
      <c r="AG10" s="378" t="s">
        <v>57</v>
      </c>
      <c r="AH10" s="378" t="s">
        <v>57</v>
      </c>
      <c r="AI10" s="378">
        <v>950.25</v>
      </c>
      <c r="AJ10" s="378" t="s">
        <v>57</v>
      </c>
      <c r="AK10" s="378">
        <v>806.26140000000009</v>
      </c>
      <c r="AL10" s="378">
        <v>409.73940000000005</v>
      </c>
      <c r="AM10" s="378">
        <v>464.81190000000004</v>
      </c>
      <c r="AN10" s="378">
        <v>637.35</v>
      </c>
      <c r="AO10" s="352">
        <v>3822</v>
      </c>
      <c r="AP10" s="352">
        <v>1770</v>
      </c>
      <c r="AQ10" s="378" t="s">
        <v>57</v>
      </c>
      <c r="AR10" s="378">
        <v>1440.6000000000001</v>
      </c>
      <c r="AS10" s="378">
        <v>418.95000000000005</v>
      </c>
      <c r="AT10" s="378">
        <v>540.75</v>
      </c>
    </row>
    <row r="11" spans="1:46" ht="15.9" customHeight="1">
      <c r="A11" s="497" t="s">
        <v>147</v>
      </c>
      <c r="B11" s="34">
        <v>10</v>
      </c>
      <c r="C11" s="34"/>
      <c r="D11" s="34" t="s">
        <v>148</v>
      </c>
      <c r="E11" s="34" t="s">
        <v>149</v>
      </c>
      <c r="F11" s="253">
        <f>+IF($B$3="Yes",AF11*(1+$AB$33),AF11)*$B$2</f>
        <v>8003.1</v>
      </c>
      <c r="G11" s="302" t="s">
        <v>57</v>
      </c>
      <c r="H11" s="359" t="s">
        <v>57</v>
      </c>
      <c r="I11" s="593">
        <f>+IF($B$3="Yes",AI11*(1+$AB$33),AI11)*$B$2</f>
        <v>960.75</v>
      </c>
      <c r="J11" s="252" t="s">
        <v>57</v>
      </c>
      <c r="K11" s="252">
        <f>+IF($B$3="Yes",AK11*(1+$AB$33),AK11)*$B$2</f>
        <v>806.26140000000009</v>
      </c>
      <c r="L11" s="252">
        <f>+IF($B$3="Yes",AL11*(1+$AB$33),AL11)*$B$2</f>
        <v>409.73940000000005</v>
      </c>
      <c r="M11" s="252">
        <f>+IF($B$3="Yes",AM11*(1+$AB$33),AM11)*$B$2</f>
        <v>464.81190000000004</v>
      </c>
      <c r="N11" s="252">
        <f>+IF($B$3="Yes",AN11*(1+$AB$33),AN11)*$B$2</f>
        <v>637.35</v>
      </c>
      <c r="O11" s="252">
        <f>+IF($B$3="Yes",AO11*(1+$AB$33),AO11)*$B$2</f>
        <v>3822</v>
      </c>
      <c r="P11" s="252">
        <f>+IF($B$3="Yes",AP11*(1+$AB$33),AP11)*$B$2</f>
        <v>1770</v>
      </c>
      <c r="Q11" s="252" t="s">
        <v>57</v>
      </c>
      <c r="R11" s="252">
        <f>+IF($B$3="Yes",AR11*(1+$AB$33),AR11)*$B$2</f>
        <v>1440.6000000000001</v>
      </c>
      <c r="S11" s="252">
        <f>+IF($B$3="Yes",AS11*(1+$AB$33),AS11)*$B$2</f>
        <v>418.95000000000005</v>
      </c>
      <c r="T11" s="519">
        <f>+IF($B$3="Yes",AT11*(1+$AB$33),AT11)*$B$2</f>
        <v>540.75</v>
      </c>
      <c r="U11" s="747" t="s">
        <v>142</v>
      </c>
      <c r="V11" s="744" t="s">
        <v>57</v>
      </c>
      <c r="W11" s="15"/>
      <c r="AA11" s="15">
        <v>33</v>
      </c>
      <c r="AB11" s="240" t="s">
        <v>847</v>
      </c>
      <c r="AC11" s="240">
        <v>10</v>
      </c>
      <c r="AD11" s="240"/>
      <c r="AE11" s="240" t="s">
        <v>150</v>
      </c>
      <c r="AF11" s="378">
        <v>8003.1</v>
      </c>
      <c r="AG11" s="378" t="s">
        <v>57</v>
      </c>
      <c r="AH11" s="378" t="s">
        <v>57</v>
      </c>
      <c r="AI11" s="378">
        <v>960.75</v>
      </c>
      <c r="AJ11" s="378" t="s">
        <v>57</v>
      </c>
      <c r="AK11" s="378">
        <v>806.26140000000009</v>
      </c>
      <c r="AL11" s="378">
        <v>409.73940000000005</v>
      </c>
      <c r="AM11" s="378">
        <v>464.81190000000004</v>
      </c>
      <c r="AN11" s="378">
        <v>637.35</v>
      </c>
      <c r="AO11" s="352">
        <v>3822</v>
      </c>
      <c r="AP11" s="352">
        <v>1770</v>
      </c>
      <c r="AQ11" s="378" t="s">
        <v>57</v>
      </c>
      <c r="AR11" s="378">
        <v>1440.6000000000001</v>
      </c>
      <c r="AS11" s="378">
        <v>418.95000000000005</v>
      </c>
      <c r="AT11" s="378">
        <v>540.75</v>
      </c>
    </row>
    <row r="12" spans="1:46" ht="15.9" customHeight="1">
      <c r="A12" s="498" t="s">
        <v>151</v>
      </c>
      <c r="B12" s="157">
        <v>15</v>
      </c>
      <c r="C12" s="157"/>
      <c r="D12" s="157" t="s">
        <v>152</v>
      </c>
      <c r="E12" s="157" t="s">
        <v>153</v>
      </c>
      <c r="F12" s="588">
        <f>+IF($B$3="Yes",AF12*(1+$AB$33),AF12)*$B$2</f>
        <v>10228.050000000001</v>
      </c>
      <c r="G12" s="309" t="s">
        <v>57</v>
      </c>
      <c r="H12" s="361" t="s">
        <v>57</v>
      </c>
      <c r="I12" s="592">
        <f>+IF($B$3="Yes",AI12*(1+$AB$33),AI12)*$B$2</f>
        <v>1329.3</v>
      </c>
      <c r="J12" s="267" t="s">
        <v>57</v>
      </c>
      <c r="K12" s="267">
        <f>+IF($B$3="Yes",AK12*(1+$AB$33),AK12)*$B$2</f>
        <v>806.26140000000009</v>
      </c>
      <c r="L12" s="267">
        <f>+IF($B$3="Yes",AL12*(1+$AB$33),AL12)*$B$2</f>
        <v>409.73940000000005</v>
      </c>
      <c r="M12" s="267">
        <f>+IF($B$3="Yes",AM12*(1+$AB$33),AM12)*$B$2</f>
        <v>464.81190000000004</v>
      </c>
      <c r="N12" s="267">
        <f>+IF($B$3="Yes",AN12*(1+$AB$33),AN12)*$B$2</f>
        <v>637.35</v>
      </c>
      <c r="O12" s="267">
        <f>+IF($B$3="Yes",AO12*(1+$AB$33),AO12)*$B$2</f>
        <v>4119</v>
      </c>
      <c r="P12" s="267">
        <f>+IF($B$3="Yes",AP12*(1+$AB$33),AP12)*$B$2</f>
        <v>1794</v>
      </c>
      <c r="Q12" s="267" t="s">
        <v>57</v>
      </c>
      <c r="R12" s="267">
        <f>+IF($B$3="Yes",AR12*(1+$AB$33),AR12)*$B$2</f>
        <v>1440.6000000000001</v>
      </c>
      <c r="S12" s="267">
        <f>+IF($B$3="Yes",AS12*(1+$AB$33),AS12)*$B$2</f>
        <v>418.95000000000005</v>
      </c>
      <c r="T12" s="520">
        <f>+IF($B$3="Yes",AT12*(1+$AB$33),AT12)*$B$2</f>
        <v>540.75</v>
      </c>
      <c r="U12" s="748" t="s">
        <v>142</v>
      </c>
      <c r="V12" s="745" t="s">
        <v>57</v>
      </c>
      <c r="W12" s="15"/>
      <c r="AA12" s="15">
        <v>46</v>
      </c>
      <c r="AB12" s="240" t="s">
        <v>848</v>
      </c>
      <c r="AC12" s="240">
        <v>15</v>
      </c>
      <c r="AD12" s="240"/>
      <c r="AE12" s="240" t="s">
        <v>154</v>
      </c>
      <c r="AF12" s="378">
        <v>10228.050000000001</v>
      </c>
      <c r="AG12" s="378" t="s">
        <v>57</v>
      </c>
      <c r="AH12" s="378" t="s">
        <v>57</v>
      </c>
      <c r="AI12" s="378">
        <v>1329.3</v>
      </c>
      <c r="AJ12" s="378" t="s">
        <v>57</v>
      </c>
      <c r="AK12" s="378">
        <v>806.26140000000009</v>
      </c>
      <c r="AL12" s="378">
        <v>409.73940000000005</v>
      </c>
      <c r="AM12" s="378">
        <v>464.81190000000004</v>
      </c>
      <c r="AN12" s="378">
        <v>637.35</v>
      </c>
      <c r="AO12" s="352">
        <v>4119</v>
      </c>
      <c r="AP12" s="352">
        <v>1794</v>
      </c>
      <c r="AQ12" s="378" t="s">
        <v>57</v>
      </c>
      <c r="AR12" s="378">
        <v>1440.6000000000001</v>
      </c>
      <c r="AS12" s="378">
        <v>418.95000000000005</v>
      </c>
      <c r="AT12" s="378">
        <v>540.75</v>
      </c>
    </row>
    <row r="13" spans="1:46" ht="16.5" customHeight="1">
      <c r="A13" s="632" t="s">
        <v>155</v>
      </c>
      <c r="B13" s="632"/>
      <c r="C13" s="632"/>
      <c r="D13" s="632"/>
      <c r="E13" s="632"/>
      <c r="F13" s="589"/>
      <c r="G13" s="398"/>
      <c r="H13" s="398"/>
      <c r="I13" s="594"/>
      <c r="J13" s="391"/>
      <c r="K13" s="389"/>
      <c r="L13" s="388"/>
      <c r="M13" s="390"/>
      <c r="N13" s="391"/>
      <c r="O13" s="388"/>
      <c r="P13" s="391"/>
      <c r="Q13" s="391"/>
      <c r="R13" s="388"/>
      <c r="S13" s="388"/>
      <c r="T13" s="521"/>
      <c r="U13" s="749"/>
      <c r="V13" s="509"/>
      <c r="W13" s="15"/>
      <c r="AB13" s="240" t="s">
        <v>156</v>
      </c>
      <c r="AC13" s="240"/>
      <c r="AD13" s="240"/>
      <c r="AE13" s="240"/>
      <c r="AF13" s="378"/>
      <c r="AG13" s="378"/>
      <c r="AH13" s="378"/>
      <c r="AI13" s="378"/>
      <c r="AJ13" s="378"/>
      <c r="AK13" s="378"/>
      <c r="AL13" s="378"/>
      <c r="AM13" s="378"/>
      <c r="AN13" s="378"/>
      <c r="AO13" s="378"/>
      <c r="AP13" s="378"/>
      <c r="AQ13" s="378"/>
      <c r="AR13" s="378"/>
      <c r="AS13" s="378"/>
      <c r="AT13" s="378"/>
    </row>
    <row r="14" spans="1:46" ht="15.9" customHeight="1">
      <c r="A14" s="497" t="s">
        <v>157</v>
      </c>
      <c r="B14" s="34">
        <v>5</v>
      </c>
      <c r="C14" s="34"/>
      <c r="D14" s="34" t="s">
        <v>158</v>
      </c>
      <c r="E14" s="148" t="s">
        <v>159</v>
      </c>
      <c r="F14" s="253">
        <f>+IF($B$3="Yes",AF14*(1+$AB$33),AF14)*$B$2</f>
        <v>5346.7931474999996</v>
      </c>
      <c r="G14" s="734" t="s">
        <v>57</v>
      </c>
      <c r="H14" s="385" t="s">
        <v>57</v>
      </c>
      <c r="I14" s="384">
        <f>+IF($B$3="Yes",AI14*(1+$AB$33),AI14)*$B$2</f>
        <v>945</v>
      </c>
      <c r="J14" s="252" t="s">
        <v>57</v>
      </c>
      <c r="K14" s="252">
        <f>+IF($B$3="Yes",AK14*(1+$AB$33),AK14)*$B$2</f>
        <v>806.26140000000009</v>
      </c>
      <c r="L14" s="252">
        <f>+IF($B$3="Yes",AL14*(1+$AB$33),AL14)*$B$2</f>
        <v>409.73940000000005</v>
      </c>
      <c r="M14" s="252">
        <f>+IF($B$3="Yes",AM14*(1+$AB$33),AM14)*$B$2</f>
        <v>464.81190000000004</v>
      </c>
      <c r="N14" s="252">
        <f>+IF($B$3="Yes",AN14*(1+$AB$33),AN14)*$B$2</f>
        <v>637.35</v>
      </c>
      <c r="O14" s="252">
        <f>+IF($B$3="Yes",AO14*(1+$AB$33),AO14)*$B$2</f>
        <v>2731</v>
      </c>
      <c r="P14" s="252">
        <f>+IF($B$3="Yes",AP14*(1+$AB$33),AP14)*$B$2</f>
        <v>1327.2</v>
      </c>
      <c r="Q14" s="252" t="s">
        <v>57</v>
      </c>
      <c r="R14" s="252">
        <f>+IF($B$3="Yes",AR14*(1+$AB$33),AR14)*$B$2</f>
        <v>1440.6000000000001</v>
      </c>
      <c r="S14" s="252">
        <f>+IF($B$3="Yes",AS14*(1+$AB$33),AS14)*$B$2</f>
        <v>418.95000000000005</v>
      </c>
      <c r="T14" s="519">
        <f>+IF($B$3="Yes",AT14*(1+$AB$33),AT14)*$B$2</f>
        <v>540.75</v>
      </c>
      <c r="U14" s="747" t="s">
        <v>142</v>
      </c>
      <c r="V14" s="383" t="s">
        <v>57</v>
      </c>
      <c r="AA14" s="15">
        <v>10</v>
      </c>
      <c r="AB14" s="240" t="s">
        <v>849</v>
      </c>
      <c r="AC14" s="240">
        <v>5</v>
      </c>
      <c r="AD14" s="240"/>
      <c r="AE14" s="240" t="s">
        <v>158</v>
      </c>
      <c r="AF14" s="378">
        <v>5346.7931474999996</v>
      </c>
      <c r="AG14" s="302">
        <v>11928</v>
      </c>
      <c r="AH14" s="378">
        <v>13577</v>
      </c>
      <c r="AI14" s="378">
        <v>945</v>
      </c>
      <c r="AJ14" s="378" t="s">
        <v>57</v>
      </c>
      <c r="AK14" s="378">
        <v>806.26140000000009</v>
      </c>
      <c r="AL14" s="378">
        <v>409.73940000000005</v>
      </c>
      <c r="AM14" s="378">
        <v>464.81190000000004</v>
      </c>
      <c r="AN14" s="378">
        <v>637.35</v>
      </c>
      <c r="AO14" s="378">
        <v>2731</v>
      </c>
      <c r="AP14" s="378">
        <v>1327.2</v>
      </c>
      <c r="AQ14" s="378" t="s">
        <v>57</v>
      </c>
      <c r="AR14" s="378">
        <v>1440.6000000000001</v>
      </c>
      <c r="AS14" s="378">
        <v>418.95000000000005</v>
      </c>
      <c r="AT14" s="378">
        <v>540.75</v>
      </c>
    </row>
    <row r="15" spans="1:46" s="350" customFormat="1" ht="15.9" customHeight="1">
      <c r="A15" s="538" t="s">
        <v>160</v>
      </c>
      <c r="B15" s="406">
        <v>7.5</v>
      </c>
      <c r="C15" s="406"/>
      <c r="D15" s="406" t="s">
        <v>161</v>
      </c>
      <c r="E15" s="406" t="s">
        <v>162</v>
      </c>
      <c r="F15" s="590">
        <f>+IF($B$3="Yes",AF15*(1+$AB$33),AF15)*$B$2</f>
        <v>5781.10995</v>
      </c>
      <c r="G15" s="735" t="s">
        <v>57</v>
      </c>
      <c r="H15" s="738" t="s">
        <v>57</v>
      </c>
      <c r="I15" s="736">
        <f>+IF($B$3="Yes",AI15*(1+$AB$33),AI15)*$B$2</f>
        <v>950.25</v>
      </c>
      <c r="J15" s="539" t="s">
        <v>57</v>
      </c>
      <c r="K15" s="539">
        <f>+IF($B$3="Yes",AK15*(1+$AB$33),AK15)*$B$2</f>
        <v>806.26140000000009</v>
      </c>
      <c r="L15" s="539">
        <f>+IF($B$3="Yes",AL15*(1+$AB$33),AL15)*$B$2</f>
        <v>409.73940000000005</v>
      </c>
      <c r="M15" s="539">
        <f>+IF($B$3="Yes",AM15*(1+$AB$33),AM15)*$B$2</f>
        <v>464.81190000000004</v>
      </c>
      <c r="N15" s="539">
        <f>+IF($B$3="Yes",AN15*(1+$AB$33),AN15)*$B$2</f>
        <v>637.35</v>
      </c>
      <c r="O15" s="539">
        <f>+IF($B$3="Yes",AO15*(1+$AB$33),AO15)*$B$2</f>
        <v>2832</v>
      </c>
      <c r="P15" s="539">
        <f>+IF($B$3="Yes",AP15*(1+$AB$33),AP15)*$B$2</f>
        <v>1362.9</v>
      </c>
      <c r="Q15" s="539" t="s">
        <v>57</v>
      </c>
      <c r="R15" s="539">
        <f>+IF($B$3="Yes",AR15*(1+$AB$33),AR15)*$B$2</f>
        <v>1440.6000000000001</v>
      </c>
      <c r="S15" s="539">
        <f>+IF($B$3="Yes",AS15*(1+$AB$33),AS15)*$B$2</f>
        <v>418.95000000000005</v>
      </c>
      <c r="T15" s="540">
        <f>+IF($B$3="Yes",AT15*(1+$AB$33),AT15)*$B$2</f>
        <v>540.75</v>
      </c>
      <c r="U15" s="750" t="s">
        <v>142</v>
      </c>
      <c r="V15" s="383" t="s">
        <v>57</v>
      </c>
      <c r="Z15" s="349"/>
      <c r="AA15" s="349">
        <v>13</v>
      </c>
      <c r="AB15" s="283" t="s">
        <v>850</v>
      </c>
      <c r="AC15" s="283">
        <v>7.5</v>
      </c>
      <c r="AD15" s="283"/>
      <c r="AE15" s="283" t="s">
        <v>161</v>
      </c>
      <c r="AF15" s="542">
        <v>5781.10995</v>
      </c>
      <c r="AG15" s="302">
        <v>11928</v>
      </c>
      <c r="AH15" s="378">
        <v>13577</v>
      </c>
      <c r="AI15" s="542">
        <v>950.25</v>
      </c>
      <c r="AJ15" s="542" t="s">
        <v>57</v>
      </c>
      <c r="AK15" s="542">
        <v>806.26140000000009</v>
      </c>
      <c r="AL15" s="542">
        <v>409.73940000000005</v>
      </c>
      <c r="AM15" s="542">
        <v>464.81190000000004</v>
      </c>
      <c r="AN15" s="542">
        <v>637.35</v>
      </c>
      <c r="AO15" s="542">
        <v>2832</v>
      </c>
      <c r="AP15" s="542">
        <v>1362.9</v>
      </c>
      <c r="AQ15" s="542" t="s">
        <v>57</v>
      </c>
      <c r="AR15" s="542">
        <v>1440.6000000000001</v>
      </c>
      <c r="AS15" s="542">
        <v>418.95000000000005</v>
      </c>
      <c r="AT15" s="542">
        <v>540.75</v>
      </c>
    </row>
    <row r="16" spans="1:46" ht="15.9" customHeight="1">
      <c r="A16" s="497" t="s">
        <v>163</v>
      </c>
      <c r="B16" s="34">
        <v>10</v>
      </c>
      <c r="C16" s="34"/>
      <c r="D16" s="34" t="s">
        <v>164</v>
      </c>
      <c r="E16" s="34" t="s">
        <v>116</v>
      </c>
      <c r="F16" s="253">
        <f>+IF($B$3="Yes",AF16*(1+$AB$33),AF16)*$B$2</f>
        <v>6708.0779463600011</v>
      </c>
      <c r="G16" s="734">
        <f>+IF($B$3="Yes",AG16*(1+$AB$33),AG16)*$B$2</f>
        <v>11928</v>
      </c>
      <c r="H16" s="385" t="s">
        <v>57</v>
      </c>
      <c r="I16" s="384">
        <f>+IF($B$3="Yes",AI16*(1+$AB$33),AI16)*$B$2</f>
        <v>981.75</v>
      </c>
      <c r="J16" s="252" t="s">
        <v>57</v>
      </c>
      <c r="K16" s="252">
        <f>+IF($B$3="Yes",AK16*(1+$AB$33),AK16)*$B$2</f>
        <v>806.26140000000009</v>
      </c>
      <c r="L16" s="252">
        <f>+IF($B$3="Yes",AL16*(1+$AB$33),AL16)*$B$2</f>
        <v>409.73940000000005</v>
      </c>
      <c r="M16" s="252">
        <f>+IF($B$3="Yes",AM16*(1+$AB$33),AM16)*$B$2</f>
        <v>464.81190000000004</v>
      </c>
      <c r="N16" s="252">
        <f>+IF($B$3="Yes",AN16*(1+$AB$33),AN16)*$B$2</f>
        <v>637.35</v>
      </c>
      <c r="O16" s="252">
        <f>+IF($B$3="Yes",AO16*(1+$AB$33),AO16)*$B$2</f>
        <v>3071</v>
      </c>
      <c r="P16" s="252">
        <f>+IF($B$3="Yes",AP16*(1+$AB$33),AP16)*$B$2</f>
        <v>1399.65</v>
      </c>
      <c r="Q16" s="252" t="s">
        <v>57</v>
      </c>
      <c r="R16" s="252">
        <f>+IF($B$3="Yes",AR16*(1+$AB$33),AR16)*$B$2</f>
        <v>1440.6000000000001</v>
      </c>
      <c r="S16" s="252">
        <f>+IF($B$3="Yes",AS16*(1+$AB$33),AS16)*$B$2</f>
        <v>418.95000000000005</v>
      </c>
      <c r="T16" s="519">
        <f>+IF($B$3="Yes",AT16*(1+$AB$33),AT16)*$B$2</f>
        <v>540.75</v>
      </c>
      <c r="U16" s="747" t="s">
        <v>142</v>
      </c>
      <c r="V16" s="383" t="s">
        <v>302</v>
      </c>
      <c r="AA16" s="15">
        <v>18</v>
      </c>
      <c r="AB16" s="240" t="s">
        <v>851</v>
      </c>
      <c r="AC16" s="240">
        <v>10</v>
      </c>
      <c r="AD16" s="240"/>
      <c r="AE16" s="240" t="s">
        <v>164</v>
      </c>
      <c r="AF16" s="378">
        <v>6708.0779463600011</v>
      </c>
      <c r="AG16" s="302">
        <v>11928</v>
      </c>
      <c r="AH16" s="378">
        <v>13577</v>
      </c>
      <c r="AI16" s="378">
        <v>981.75</v>
      </c>
      <c r="AJ16" s="378" t="s">
        <v>57</v>
      </c>
      <c r="AK16" s="378">
        <v>806.26140000000009</v>
      </c>
      <c r="AL16" s="378">
        <v>409.73940000000005</v>
      </c>
      <c r="AM16" s="378">
        <v>464.81190000000004</v>
      </c>
      <c r="AN16" s="378">
        <v>637.35</v>
      </c>
      <c r="AO16" s="378">
        <v>3071</v>
      </c>
      <c r="AP16" s="378">
        <v>1399.65</v>
      </c>
      <c r="AQ16" s="378" t="s">
        <v>57</v>
      </c>
      <c r="AR16" s="378">
        <v>1440.6000000000001</v>
      </c>
      <c r="AS16" s="378">
        <v>418.95000000000005</v>
      </c>
      <c r="AT16" s="378">
        <v>540.75</v>
      </c>
    </row>
    <row r="17" spans="1:49" s="350" customFormat="1" ht="15.9" customHeight="1">
      <c r="A17" s="538" t="s">
        <v>165</v>
      </c>
      <c r="B17" s="406">
        <v>15</v>
      </c>
      <c r="C17" s="406"/>
      <c r="D17" s="406" t="s">
        <v>166</v>
      </c>
      <c r="E17" s="406" t="s">
        <v>167</v>
      </c>
      <c r="F17" s="590">
        <f>+IF($B$3="Yes",AF17*(1+$AB$33),AF17)*$B$2</f>
        <v>7832.151967920001</v>
      </c>
      <c r="G17" s="735">
        <f>+IF($B$3="Yes",AG17*(1+$AB$33),AG17)*$B$2</f>
        <v>11928</v>
      </c>
      <c r="H17" s="738" t="s">
        <v>57</v>
      </c>
      <c r="I17" s="736">
        <f>+IF($B$3="Yes",AI17*(1+$AB$33),AI17)*$B$2</f>
        <v>981.75</v>
      </c>
      <c r="J17" s="539" t="s">
        <v>57</v>
      </c>
      <c r="K17" s="539">
        <f>+IF($B$3="Yes",AK17*(1+$AB$33),AK17)*$B$2</f>
        <v>806.26140000000009</v>
      </c>
      <c r="L17" s="539">
        <f>+IF($B$3="Yes",AL17*(1+$AB$33),AL17)*$B$2</f>
        <v>409.73940000000005</v>
      </c>
      <c r="M17" s="539">
        <f>+IF($B$3="Yes",AM17*(1+$AB$33),AM17)*$B$2</f>
        <v>464.81190000000004</v>
      </c>
      <c r="N17" s="539">
        <f>+IF($B$3="Yes",AN17*(1+$AB$33),AN17)*$B$2</f>
        <v>637.35</v>
      </c>
      <c r="O17" s="539">
        <f>+IF($B$3="Yes",AO17*(1+$AB$33),AO17)*$B$2</f>
        <v>3822</v>
      </c>
      <c r="P17" s="539">
        <f>+IF($B$3="Yes",AP17*(1+$AB$33),AP17)*$B$2</f>
        <v>1530.9</v>
      </c>
      <c r="Q17" s="539" t="s">
        <v>57</v>
      </c>
      <c r="R17" s="539">
        <f>+IF($B$3="Yes",AR17*(1+$AB$33),AR17)*$B$2</f>
        <v>1440.6000000000001</v>
      </c>
      <c r="S17" s="539">
        <f>+IF($B$3="Yes",AS17*(1+$AB$33),AS17)*$B$2</f>
        <v>418.95000000000005</v>
      </c>
      <c r="T17" s="540">
        <f>+IF($B$3="Yes",AT17*(1+$AB$33),AT17)*$B$2</f>
        <v>540.75</v>
      </c>
      <c r="U17" s="750" t="s">
        <v>142</v>
      </c>
      <c r="V17" s="383" t="s">
        <v>302</v>
      </c>
      <c r="Z17" s="349"/>
      <c r="AA17" s="349">
        <v>24</v>
      </c>
      <c r="AB17" s="283" t="s">
        <v>852</v>
      </c>
      <c r="AC17" s="283">
        <v>15</v>
      </c>
      <c r="AD17" s="283"/>
      <c r="AE17" s="283" t="s">
        <v>166</v>
      </c>
      <c r="AF17" s="542">
        <v>7832.151967920001</v>
      </c>
      <c r="AG17" s="302">
        <v>11928</v>
      </c>
      <c r="AH17" s="378">
        <v>13577</v>
      </c>
      <c r="AI17" s="542">
        <v>981.75</v>
      </c>
      <c r="AJ17" s="542" t="s">
        <v>57</v>
      </c>
      <c r="AK17" s="542">
        <v>806.26140000000009</v>
      </c>
      <c r="AL17" s="542">
        <v>409.73940000000005</v>
      </c>
      <c r="AM17" s="542">
        <v>464.81190000000004</v>
      </c>
      <c r="AN17" s="542">
        <v>637.35</v>
      </c>
      <c r="AO17" s="542">
        <v>3822</v>
      </c>
      <c r="AP17" s="542">
        <v>1530.9</v>
      </c>
      <c r="AQ17" s="542" t="s">
        <v>57</v>
      </c>
      <c r="AR17" s="542">
        <v>1440.6000000000001</v>
      </c>
      <c r="AS17" s="542">
        <v>418.95000000000005</v>
      </c>
      <c r="AT17" s="542">
        <v>540.75</v>
      </c>
    </row>
    <row r="18" spans="1:49" ht="15.9" customHeight="1">
      <c r="A18" s="497" t="s">
        <v>168</v>
      </c>
      <c r="B18" s="34">
        <v>20</v>
      </c>
      <c r="C18" s="34"/>
      <c r="D18" s="34" t="s">
        <v>169</v>
      </c>
      <c r="E18" s="34" t="s">
        <v>170</v>
      </c>
      <c r="F18" s="253">
        <f>+IF($B$3="Yes",AF18*(1+$AB$33),AF18)*$B$2</f>
        <v>8732.1362335200029</v>
      </c>
      <c r="G18" s="734">
        <f>+IF($B$3="Yes",AG18*(1+$AB$33),AG18)*$B$2</f>
        <v>11928</v>
      </c>
      <c r="H18" s="385">
        <f>+IF($B$3="Yes",AH18*(1+$AB$33),AH18)*$B$2</f>
        <v>13577</v>
      </c>
      <c r="I18" s="384">
        <f>+IF($B$3="Yes",AI18*(1+$AB$33),AI18)*$B$2</f>
        <v>1039.5</v>
      </c>
      <c r="J18" s="252" t="s">
        <v>57</v>
      </c>
      <c r="K18" s="252">
        <f>+IF($B$3="Yes",AK18*(1+$AB$33),AK18)*$B$2</f>
        <v>806.26140000000009</v>
      </c>
      <c r="L18" s="252">
        <f>+IF($B$3="Yes",AL18*(1+$AB$33),AL18)*$B$2</f>
        <v>409.73940000000005</v>
      </c>
      <c r="M18" s="252">
        <f>+IF($B$3="Yes",AM18*(1+$AB$33),AM18)*$B$2</f>
        <v>464.81190000000004</v>
      </c>
      <c r="N18" s="252">
        <f>+IF($B$3="Yes",AN18*(1+$AB$33),AN18)*$B$2</f>
        <v>637.35</v>
      </c>
      <c r="O18" s="252">
        <f>+IF($B$3="Yes",AO18*(1+$AB$33),AO18)*$B$2</f>
        <v>3822</v>
      </c>
      <c r="P18" s="252">
        <f>+IF($B$3="Yes",AP18*(1+$AB$33),AP18)*$B$2</f>
        <v>1530.9</v>
      </c>
      <c r="Q18" s="252" t="s">
        <v>57</v>
      </c>
      <c r="R18" s="252">
        <f>+IF($B$3="Yes",AR18*(1+$AB$33),AR18)*$B$2</f>
        <v>1440.6000000000001</v>
      </c>
      <c r="S18" s="252">
        <f>+IF($B$3="Yes",AS18*(1+$AB$33),AS18)*$B$2</f>
        <v>418.95000000000005</v>
      </c>
      <c r="T18" s="519">
        <f>+IF($B$3="Yes",AT18*(1+$AB$33),AT18)*$B$2</f>
        <v>540.75</v>
      </c>
      <c r="U18" s="747" t="s">
        <v>142</v>
      </c>
      <c r="V18" s="383" t="s">
        <v>302</v>
      </c>
      <c r="AA18" s="15">
        <v>31</v>
      </c>
      <c r="AB18" s="240" t="s">
        <v>853</v>
      </c>
      <c r="AC18" s="240">
        <v>20</v>
      </c>
      <c r="AD18" s="240"/>
      <c r="AE18" s="240" t="s">
        <v>169</v>
      </c>
      <c r="AF18" s="378">
        <v>8732.1362335200029</v>
      </c>
      <c r="AG18" s="302">
        <v>11928</v>
      </c>
      <c r="AH18" s="378">
        <v>13577</v>
      </c>
      <c r="AI18" s="378">
        <v>1039.5</v>
      </c>
      <c r="AJ18" s="378" t="s">
        <v>57</v>
      </c>
      <c r="AK18" s="378">
        <v>806.26140000000009</v>
      </c>
      <c r="AL18" s="378">
        <v>409.73940000000005</v>
      </c>
      <c r="AM18" s="378">
        <v>464.81190000000004</v>
      </c>
      <c r="AN18" s="378">
        <v>637.35</v>
      </c>
      <c r="AO18" s="378">
        <v>3822</v>
      </c>
      <c r="AP18" s="378">
        <v>1530.9</v>
      </c>
      <c r="AQ18" s="378" t="s">
        <v>57</v>
      </c>
      <c r="AR18" s="378">
        <v>1440.6000000000001</v>
      </c>
      <c r="AS18" s="378">
        <v>418.95000000000005</v>
      </c>
      <c r="AT18" s="378">
        <v>540.75</v>
      </c>
    </row>
    <row r="19" spans="1:49" s="350" customFormat="1" ht="15.9" customHeight="1">
      <c r="A19" s="538" t="s">
        <v>171</v>
      </c>
      <c r="B19" s="406">
        <v>25</v>
      </c>
      <c r="C19" s="406"/>
      <c r="D19" s="406" t="s">
        <v>172</v>
      </c>
      <c r="E19" s="406" t="s">
        <v>173</v>
      </c>
      <c r="F19" s="590">
        <f>+IF($B$3="Yes",AF19*(1+$AB$33),AF19)*$B$2</f>
        <v>9657.1440697200014</v>
      </c>
      <c r="G19" s="735">
        <f>+IF($B$3="Yes",AG19*(1+$AB$33),AG19)*$B$2</f>
        <v>11928</v>
      </c>
      <c r="H19" s="738">
        <f>+IF($B$3="Yes",AH19*(1+$AB$33),AH19)*$B$2</f>
        <v>13577</v>
      </c>
      <c r="I19" s="736">
        <f>+IF($B$3="Yes",AI19*(1+$AB$33),AI19)*$B$2</f>
        <v>1039.5</v>
      </c>
      <c r="J19" s="539" t="s">
        <v>57</v>
      </c>
      <c r="K19" s="539">
        <f>+IF($B$3="Yes",AK19*(1+$AB$33),AK19)*$B$2</f>
        <v>806.26140000000009</v>
      </c>
      <c r="L19" s="539">
        <f>+IF($B$3="Yes",AL19*(1+$AB$33),AL19)*$B$2</f>
        <v>409.73940000000005</v>
      </c>
      <c r="M19" s="539">
        <f>+IF($B$3="Yes",AM19*(1+$AB$33),AM19)*$B$2</f>
        <v>464.81190000000004</v>
      </c>
      <c r="N19" s="539">
        <f>+IF($B$3="Yes",AN19*(1+$AB$33),AN19)*$B$2</f>
        <v>637.35</v>
      </c>
      <c r="O19" s="539">
        <f>+IF($B$3="Yes",AO19*(1+$AB$33),AO19)*$B$2</f>
        <v>4119</v>
      </c>
      <c r="P19" s="539">
        <f>+IF($B$3="Yes",AP19*(1+$AB$33),AP19)*$B$2</f>
        <v>1530.9</v>
      </c>
      <c r="Q19" s="539" t="s">
        <v>57</v>
      </c>
      <c r="R19" s="539">
        <f>+IF($B$3="Yes",AR19*(1+$AB$33),AR19)*$B$2</f>
        <v>1440.6000000000001</v>
      </c>
      <c r="S19" s="539">
        <f>+IF($B$3="Yes",AS19*(1+$AB$33),AS19)*$B$2</f>
        <v>418.95000000000005</v>
      </c>
      <c r="T19" s="540">
        <f>+IF($B$3="Yes",AT19*(1+$AB$33),AT19)*$B$2</f>
        <v>540.75</v>
      </c>
      <c r="U19" s="750" t="s">
        <v>142</v>
      </c>
      <c r="V19" s="383" t="s">
        <v>302</v>
      </c>
      <c r="Z19" s="349"/>
      <c r="AA19" s="349">
        <v>38</v>
      </c>
      <c r="AB19" s="283" t="s">
        <v>854</v>
      </c>
      <c r="AC19" s="283">
        <v>25</v>
      </c>
      <c r="AD19" s="283"/>
      <c r="AE19" s="283" t="s">
        <v>172</v>
      </c>
      <c r="AF19" s="542">
        <v>9657.1440697200014</v>
      </c>
      <c r="AG19" s="302">
        <v>11928</v>
      </c>
      <c r="AH19" s="378">
        <v>13577</v>
      </c>
      <c r="AI19" s="542">
        <v>1039.5</v>
      </c>
      <c r="AJ19" s="542" t="s">
        <v>57</v>
      </c>
      <c r="AK19" s="542">
        <v>806.26140000000009</v>
      </c>
      <c r="AL19" s="542">
        <v>409.73940000000005</v>
      </c>
      <c r="AM19" s="542">
        <v>464.81190000000004</v>
      </c>
      <c r="AN19" s="542">
        <v>637.35</v>
      </c>
      <c r="AO19" s="542">
        <v>4119</v>
      </c>
      <c r="AP19" s="542">
        <v>1530.9</v>
      </c>
      <c r="AQ19" s="542" t="s">
        <v>57</v>
      </c>
      <c r="AR19" s="542">
        <v>1440.6000000000001</v>
      </c>
      <c r="AS19" s="542">
        <v>418.95000000000005</v>
      </c>
      <c r="AT19" s="542">
        <v>540.75</v>
      </c>
    </row>
    <row r="20" spans="1:49" s="15" customFormat="1">
      <c r="A20" s="167" t="s">
        <v>174</v>
      </c>
      <c r="B20" s="75">
        <v>30</v>
      </c>
      <c r="C20" s="75"/>
      <c r="D20" s="75" t="str">
        <f t="shared" ref="D20:D23" si="0">AE20</f>
        <v>3R, 30HP, Phase Converting, 460V, VFD</v>
      </c>
      <c r="E20" s="75" t="s">
        <v>153</v>
      </c>
      <c r="F20" s="253">
        <f>+IF($B$3="Yes",AF20*(1+$AB$33),AF20)*$B$2</f>
        <v>15267.534851165627</v>
      </c>
      <c r="G20" s="734">
        <f>+IF($B$3="Yes",AG20*(1+$AB$33),AG20)*$B$2</f>
        <v>11928</v>
      </c>
      <c r="H20" s="385">
        <f>+IF($B$3="Yes",AH20*(1+$AB$33),AH20)*$B$2</f>
        <v>13577</v>
      </c>
      <c r="I20" s="384">
        <f>+IF($B$3="Yes",AI20*(1+$AB$33),AI20)*$B$2</f>
        <v>1329.3</v>
      </c>
      <c r="J20" s="252">
        <f>+IF($B$3="Yes",AJ20*(1+$AB$33),AJ20)*$B$2</f>
        <v>1202.25</v>
      </c>
      <c r="K20" s="252">
        <f>+IF($B$3="Yes",AK20*(1+$AB$33),AK20)*$B$2</f>
        <v>806.26140000000009</v>
      </c>
      <c r="L20" s="252">
        <f>+IF($B$3="Yes",AL20*(1+$AB$33),AL20)*$B$2</f>
        <v>409.73940000000005</v>
      </c>
      <c r="M20" s="252">
        <f>+IF($B$3="Yes",AM20*(1+$AB$33),AM20)*$B$2</f>
        <v>464.81190000000004</v>
      </c>
      <c r="N20" s="252">
        <f>+IF($B$3="Yes",AN20*(1+$AB$33),AN20)*$B$2</f>
        <v>637.35</v>
      </c>
      <c r="O20" s="252">
        <f>+IF($B$3="Yes",AO20*(1+$AB$33),AO20)*$B$2</f>
        <v>4119</v>
      </c>
      <c r="P20" s="252">
        <f>+IF($B$3="Yes",AP20*(1+$AB$33),AP20)*$B$2</f>
        <v>1704.15</v>
      </c>
      <c r="Q20" s="252">
        <f>+IF($B$3="Yes",AQ20*(1+$AB$33),AQ20)*$B$2</f>
        <v>1094.1000000000001</v>
      </c>
      <c r="R20" s="252">
        <f>+IF($B$3="Yes",AR20*(1+$AB$33),AR20)*$B$2</f>
        <v>1440.6966</v>
      </c>
      <c r="S20" s="267">
        <f>+IF($B$3="Yes",AS20*(1+$AB$33),AS20)*$B$2</f>
        <v>418.95000000000005</v>
      </c>
      <c r="T20" s="519">
        <f>+IF($B$3="Yes",AT20*(1+$AB$33),AT20)*$B$2</f>
        <v>837.90000000000009</v>
      </c>
      <c r="U20" s="747" t="s">
        <v>302</v>
      </c>
      <c r="V20" s="383" t="s">
        <v>311</v>
      </c>
      <c r="W20" s="366"/>
      <c r="X20" s="366"/>
      <c r="Y20" s="366"/>
      <c r="AA20" s="15">
        <v>46</v>
      </c>
      <c r="AB20" s="15" t="s">
        <v>855</v>
      </c>
      <c r="AC20" s="15">
        <v>30</v>
      </c>
      <c r="AE20" s="34" t="s">
        <v>176</v>
      </c>
      <c r="AF20" s="378">
        <v>15267.534851165627</v>
      </c>
      <c r="AG20" s="302">
        <v>11928</v>
      </c>
      <c r="AH20" s="378">
        <v>13577</v>
      </c>
      <c r="AI20" s="378">
        <v>1329.3</v>
      </c>
      <c r="AJ20" s="378">
        <v>1202.25</v>
      </c>
      <c r="AK20" s="378">
        <v>806.26140000000009</v>
      </c>
      <c r="AL20" s="378">
        <v>409.73940000000005</v>
      </c>
      <c r="AM20" s="378">
        <v>464.81190000000004</v>
      </c>
      <c r="AN20" s="378">
        <v>637.35</v>
      </c>
      <c r="AO20" s="378">
        <v>4119</v>
      </c>
      <c r="AP20" s="378">
        <v>1704.15</v>
      </c>
      <c r="AQ20" s="378">
        <v>1094.1000000000001</v>
      </c>
      <c r="AR20" s="378">
        <v>1440.6966</v>
      </c>
      <c r="AS20" s="378">
        <v>418.95000000000005</v>
      </c>
      <c r="AT20" s="378">
        <v>837.90000000000009</v>
      </c>
      <c r="AU20" s="15" t="s">
        <v>177</v>
      </c>
      <c r="AV20" s="15" t="s">
        <v>177</v>
      </c>
      <c r="AW20" s="392"/>
    </row>
    <row r="21" spans="1:49" s="349" customFormat="1">
      <c r="A21" s="543" t="s">
        <v>178</v>
      </c>
      <c r="B21" s="544">
        <v>50</v>
      </c>
      <c r="C21" s="544"/>
      <c r="D21" s="544" t="str">
        <f t="shared" si="0"/>
        <v>3R, 50HP, Phase Converting, 460V, VFD</v>
      </c>
      <c r="E21" s="544" t="s">
        <v>179</v>
      </c>
      <c r="F21" s="590">
        <f>+IF($B$3="Yes",AF21*(1+$AB$33),AF21)*$B$2</f>
        <v>18137.242715130003</v>
      </c>
      <c r="G21" s="735">
        <f>+IF($B$3="Yes",AG21*(1+$AB$33),AG21)*$B$2</f>
        <v>11928</v>
      </c>
      <c r="H21" s="738">
        <f>+IF($B$3="Yes",AH21*(1+$AB$33),AH21)*$B$2</f>
        <v>13577</v>
      </c>
      <c r="I21" s="736">
        <f>+IF($B$3="Yes",AI21*(1+$AB$33),AI21)*$B$2</f>
        <v>1645.3500000000001</v>
      </c>
      <c r="J21" s="539">
        <f>+IF($B$3="Yes",AJ21*(1+$AB$33),AJ21)*$B$2</f>
        <v>1673.7</v>
      </c>
      <c r="K21" s="539">
        <f>+IF($B$3="Yes",AK21*(1+$AB$33),AK21)*$B$2</f>
        <v>806.26140000000009</v>
      </c>
      <c r="L21" s="539">
        <f>+IF($B$3="Yes",AL21*(1+$AB$33),AL21)*$B$2</f>
        <v>409.73940000000005</v>
      </c>
      <c r="M21" s="539">
        <f>+IF($B$3="Yes",AM21*(1+$AB$33),AM21)*$B$2</f>
        <v>464.81190000000004</v>
      </c>
      <c r="N21" s="539">
        <f>+IF($B$3="Yes",AN21*(1+$AB$33),AN21)*$B$2</f>
        <v>637.35</v>
      </c>
      <c r="O21" s="539">
        <f>+IF($B$3="Yes",AO21*(1+$AB$33),AO21)*$B$2</f>
        <v>5570</v>
      </c>
      <c r="P21" s="539">
        <f>+IF($B$3="Yes",AP21*(1+$AB$33),AP21)*$B$2</f>
        <v>2463.3000000000002</v>
      </c>
      <c r="Q21" s="539">
        <f>+IF($B$3="Yes",AQ21*(1+$AB$33),AQ21)*$B$2</f>
        <v>1094.1000000000001</v>
      </c>
      <c r="R21" s="539">
        <f>+IF($B$3="Yes",AR21*(1+$AB$33),AR21)*$B$2</f>
        <v>1440.6966</v>
      </c>
      <c r="S21" s="539">
        <f>+IF($B$3="Yes",AS21*(1+$AB$33),AS21)*$B$2</f>
        <v>418.95000000000005</v>
      </c>
      <c r="T21" s="540">
        <f>+IF($B$3="Yes",AT21*(1+$AB$33),AT21)*$B$2</f>
        <v>837.90000000000009</v>
      </c>
      <c r="U21" s="750" t="s">
        <v>302</v>
      </c>
      <c r="V21" s="541" t="s">
        <v>311</v>
      </c>
      <c r="W21" s="545"/>
      <c r="X21" s="545"/>
      <c r="Y21" s="545"/>
      <c r="AA21" s="349">
        <v>77</v>
      </c>
      <c r="AB21" s="349" t="s">
        <v>856</v>
      </c>
      <c r="AC21" s="349">
        <v>50</v>
      </c>
      <c r="AE21" s="406" t="s">
        <v>180</v>
      </c>
      <c r="AF21" s="542">
        <v>18137.242715130003</v>
      </c>
      <c r="AG21" s="302">
        <v>11928</v>
      </c>
      <c r="AH21" s="378">
        <v>13577</v>
      </c>
      <c r="AI21" s="542">
        <v>1645.3500000000001</v>
      </c>
      <c r="AJ21" s="542">
        <v>1673.7</v>
      </c>
      <c r="AK21" s="542">
        <v>806.26140000000009</v>
      </c>
      <c r="AL21" s="542">
        <v>409.73940000000005</v>
      </c>
      <c r="AM21" s="542">
        <v>464.81190000000004</v>
      </c>
      <c r="AN21" s="542">
        <v>637.35</v>
      </c>
      <c r="AO21" s="542">
        <v>5570</v>
      </c>
      <c r="AP21" s="542">
        <v>2463.3000000000002</v>
      </c>
      <c r="AQ21" s="542">
        <v>1094.1000000000001</v>
      </c>
      <c r="AR21" s="542">
        <v>1440.6966</v>
      </c>
      <c r="AS21" s="542">
        <v>418.95000000000005</v>
      </c>
      <c r="AT21" s="542">
        <v>837.90000000000009</v>
      </c>
      <c r="AU21" s="349" t="s">
        <v>177</v>
      </c>
      <c r="AV21" s="349" t="s">
        <v>177</v>
      </c>
      <c r="AW21" s="546"/>
    </row>
    <row r="22" spans="1:49" s="15" customFormat="1">
      <c r="A22" s="167" t="s">
        <v>181</v>
      </c>
      <c r="B22" s="75">
        <v>75</v>
      </c>
      <c r="C22" s="75"/>
      <c r="D22" s="75" t="str">
        <f t="shared" si="0"/>
        <v>3R, 75HP, Phase Converting, 460V, VFD</v>
      </c>
      <c r="E22" s="75" t="s">
        <v>182</v>
      </c>
      <c r="F22" s="253">
        <f>+IF($B$3="Yes",AF22*(1+$AB$33),AF22)*$B$2</f>
        <v>25767.494114355002</v>
      </c>
      <c r="G22" s="734">
        <f>+IF($B$3="Yes",AG22*(1+$AB$33),AG22)*$B$2</f>
        <v>11928</v>
      </c>
      <c r="H22" s="385">
        <f>+IF($B$3="Yes",AH22*(1+$AB$33),AH22)*$B$2</f>
        <v>13577</v>
      </c>
      <c r="I22" s="384">
        <f>+IF($B$3="Yes",AI22*(1+$AB$33),AI22)*$B$2</f>
        <v>1655.8500000000001</v>
      </c>
      <c r="J22" s="252">
        <f>+IF($B$3="Yes",AJ22*(1+$AB$33),AJ22)*$B$2</f>
        <v>1995</v>
      </c>
      <c r="K22" s="252">
        <f>+IF($B$3="Yes",AK22*(1+$AB$33),AK22)*$B$2</f>
        <v>806.26140000000009</v>
      </c>
      <c r="L22" s="252">
        <f>+IF($B$3="Yes",AL22*(1+$AB$33),AL22)*$B$2</f>
        <v>409.73940000000005</v>
      </c>
      <c r="M22" s="252">
        <f>+IF($B$3="Yes",AM22*(1+$AB$33),AM22)*$B$2</f>
        <v>464.81190000000004</v>
      </c>
      <c r="N22" s="252">
        <f>+IF($B$3="Yes",AN22*(1+$AB$33),AN22)*$B$2</f>
        <v>637.35</v>
      </c>
      <c r="O22" s="252">
        <f>+IF($B$3="Yes",AO22*(1+$AB$33),AO22)*$B$2</f>
        <v>7258</v>
      </c>
      <c r="P22" s="252">
        <f>+IF($B$3="Yes",AP22*(1+$AB$33),AP22)*$B$2</f>
        <v>3200.4</v>
      </c>
      <c r="Q22" s="252">
        <f>+IF($B$3="Yes",AQ22*(1+$AB$33),AQ22)*$B$2</f>
        <v>1094.1000000000001</v>
      </c>
      <c r="R22" s="252">
        <f>+IF($B$3="Yes",AR22*(1+$AB$33),AR22)*$B$2</f>
        <v>1440.6966</v>
      </c>
      <c r="S22" s="267">
        <f>+IF($B$3="Yes",AS22*(1+$AB$33),AS22)*$B$2</f>
        <v>418.95000000000005</v>
      </c>
      <c r="T22" s="519">
        <f>+IF($B$3="Yes",AT22*(1+$AB$33),AT22)*$B$2</f>
        <v>837.90000000000009</v>
      </c>
      <c r="U22" s="747" t="s">
        <v>302</v>
      </c>
      <c r="V22" s="383" t="s">
        <v>311</v>
      </c>
      <c r="W22" s="366"/>
      <c r="X22" s="366"/>
      <c r="Y22" s="366"/>
      <c r="AA22" s="15">
        <v>107</v>
      </c>
      <c r="AB22" s="15" t="s">
        <v>857</v>
      </c>
      <c r="AC22" s="15">
        <v>75</v>
      </c>
      <c r="AE22" s="34" t="s">
        <v>183</v>
      </c>
      <c r="AF22" s="378">
        <v>25767.494114355002</v>
      </c>
      <c r="AG22" s="302">
        <v>11928</v>
      </c>
      <c r="AH22" s="378">
        <v>13577</v>
      </c>
      <c r="AI22" s="378">
        <v>1655.8500000000001</v>
      </c>
      <c r="AJ22" s="378">
        <v>1995</v>
      </c>
      <c r="AK22" s="378">
        <v>806.26140000000009</v>
      </c>
      <c r="AL22" s="378">
        <v>409.73940000000005</v>
      </c>
      <c r="AM22" s="378">
        <v>464.81190000000004</v>
      </c>
      <c r="AN22" s="378">
        <v>637.35</v>
      </c>
      <c r="AO22" s="378">
        <v>7258</v>
      </c>
      <c r="AP22" s="378">
        <v>3200.4</v>
      </c>
      <c r="AQ22" s="378">
        <v>1094.1000000000001</v>
      </c>
      <c r="AR22" s="378">
        <v>1440.6966</v>
      </c>
      <c r="AS22" s="378">
        <v>418.95000000000005</v>
      </c>
      <c r="AT22" s="378">
        <v>837.90000000000009</v>
      </c>
      <c r="AU22" s="15" t="s">
        <v>177</v>
      </c>
      <c r="AV22" s="15" t="s">
        <v>177</v>
      </c>
      <c r="AW22" s="392"/>
    </row>
    <row r="23" spans="1:49" s="349" customFormat="1" ht="15" thickBot="1">
      <c r="A23" s="543" t="s">
        <v>184</v>
      </c>
      <c r="B23" s="544">
        <v>100</v>
      </c>
      <c r="C23" s="544"/>
      <c r="D23" s="544" t="str">
        <f t="shared" si="0"/>
        <v>3R, 100HP, Phase Converting, 460V, VFD</v>
      </c>
      <c r="E23" s="544" t="s">
        <v>185</v>
      </c>
      <c r="F23" s="590">
        <f>+IF($B$3="Yes",AF23*(1+$AB$33),AF23)*$B$2</f>
        <v>31937.481975734998</v>
      </c>
      <c r="G23" s="735">
        <f>+IF($B$3="Yes",AG23*(1+$AB$33),AG23)*$B$2</f>
        <v>11928</v>
      </c>
      <c r="H23" s="738">
        <f>+IF($B$3="Yes",AH23*(1+$AB$33),AH23)*$B$2</f>
        <v>13577</v>
      </c>
      <c r="I23" s="737">
        <f>+IF($B$3="Yes",AI23*(1+$AB$33),AI23)*$B$2</f>
        <v>2850.75</v>
      </c>
      <c r="J23" s="547">
        <f>+IF($B$3="Yes",AJ23*(1+$AB$33),AJ23)*$B$2</f>
        <v>2188.2000000000003</v>
      </c>
      <c r="K23" s="547">
        <f>+IF($B$3="Yes",AK23*(1+$AB$33),AK23)*$B$2</f>
        <v>806.26140000000009</v>
      </c>
      <c r="L23" s="547">
        <f>+IF($B$3="Yes",AL23*(1+$AB$33),AL23)*$B$2</f>
        <v>409.73940000000005</v>
      </c>
      <c r="M23" s="547">
        <f>+IF($B$3="Yes",AM23*(1+$AB$33),AM23)*$B$2</f>
        <v>464.81190000000004</v>
      </c>
      <c r="N23" s="547">
        <f>+IF($B$3="Yes",AN23*(1+$AB$33),AN23)*$B$2</f>
        <v>637.35</v>
      </c>
      <c r="O23" s="539">
        <f>+IF($B$3="Yes",AO23*(1+$AB$33),AO23)*$B$2</f>
        <v>9699</v>
      </c>
      <c r="P23" s="547">
        <f>+IF($B$3="Yes",AP23*(1+$AB$33),AP23)*$B$2</f>
        <v>3599.4</v>
      </c>
      <c r="Q23" s="547">
        <f>+IF($B$3="Yes",AQ23*(1+$AB$33),AQ23)*$B$2</f>
        <v>1094.1000000000001</v>
      </c>
      <c r="R23" s="547">
        <f>+IF($B$3="Yes",AR23*(1+$AB$33),AR23)*$B$2</f>
        <v>1440.6966</v>
      </c>
      <c r="S23" s="547">
        <f>+IF($B$3="Yes",AS23*(1+$AB$33),AS23)*$B$2</f>
        <v>418.95000000000005</v>
      </c>
      <c r="T23" s="548">
        <f>+IF($B$3="Yes",AT23*(1+$AB$33),AT23)*$B$2</f>
        <v>837.90000000000009</v>
      </c>
      <c r="U23" s="750" t="s">
        <v>302</v>
      </c>
      <c r="V23" s="541" t="s">
        <v>311</v>
      </c>
      <c r="W23" s="545"/>
      <c r="X23" s="545"/>
      <c r="Y23" s="545"/>
      <c r="AA23" s="349">
        <v>142</v>
      </c>
      <c r="AB23" s="349" t="s">
        <v>870</v>
      </c>
      <c r="AC23" s="349">
        <v>100</v>
      </c>
      <c r="AE23" s="406" t="s">
        <v>186</v>
      </c>
      <c r="AF23" s="542">
        <v>31937.481975734998</v>
      </c>
      <c r="AG23" s="302">
        <v>11928</v>
      </c>
      <c r="AH23" s="378">
        <v>13577</v>
      </c>
      <c r="AI23" s="542">
        <v>2850.75</v>
      </c>
      <c r="AJ23" s="542">
        <v>2188.2000000000003</v>
      </c>
      <c r="AK23" s="542">
        <v>806.26140000000009</v>
      </c>
      <c r="AL23" s="542">
        <v>409.73940000000005</v>
      </c>
      <c r="AM23" s="542">
        <v>464.81190000000004</v>
      </c>
      <c r="AN23" s="542">
        <v>637.35</v>
      </c>
      <c r="AO23" s="542">
        <v>9699</v>
      </c>
      <c r="AP23" s="542">
        <v>3599.4</v>
      </c>
      <c r="AQ23" s="542">
        <v>1094.1000000000001</v>
      </c>
      <c r="AR23" s="542">
        <v>1440.6966</v>
      </c>
      <c r="AS23" s="542">
        <v>418.95000000000005</v>
      </c>
      <c r="AT23" s="542">
        <v>837.90000000000009</v>
      </c>
      <c r="AU23" s="349" t="s">
        <v>177</v>
      </c>
      <c r="AV23" s="349" t="s">
        <v>177</v>
      </c>
      <c r="AW23" s="546"/>
    </row>
    <row r="24" spans="1:49" ht="15.9" customHeight="1">
      <c r="A24" s="633" t="s">
        <v>187</v>
      </c>
      <c r="B24" s="634"/>
      <c r="C24" s="634"/>
      <c r="D24" s="634"/>
      <c r="E24" s="634"/>
      <c r="F24" s="566"/>
      <c r="G24" s="733"/>
      <c r="H24" s="739"/>
      <c r="I24" s="398"/>
      <c r="J24" s="398"/>
      <c r="K24" s="398"/>
      <c r="L24" s="398"/>
      <c r="M24" s="398"/>
      <c r="N24" s="398"/>
      <c r="O24" s="398"/>
      <c r="P24" s="398"/>
      <c r="Q24" s="398"/>
      <c r="R24" s="398"/>
      <c r="S24" s="398"/>
      <c r="T24" s="398"/>
      <c r="U24" s="499"/>
      <c r="V24" s="499"/>
      <c r="AB24" s="240"/>
      <c r="AC24" s="240"/>
      <c r="AD24" s="240"/>
      <c r="AE24" s="240"/>
      <c r="AF24" s="240"/>
      <c r="AG24" s="240"/>
      <c r="AH24" s="240"/>
      <c r="AI24" s="240"/>
      <c r="AJ24" s="240"/>
      <c r="AK24" s="240"/>
      <c r="AL24" s="240"/>
      <c r="AM24" s="240"/>
      <c r="AN24" s="240"/>
      <c r="AO24" s="240"/>
      <c r="AP24" s="240"/>
      <c r="AQ24" s="240"/>
      <c r="AR24" s="240"/>
    </row>
    <row r="25" spans="1:49" ht="13.5" customHeight="1">
      <c r="A25" s="497" t="s">
        <v>60</v>
      </c>
      <c r="B25" s="635" t="s">
        <v>188</v>
      </c>
      <c r="C25" s="635"/>
      <c r="D25" s="635"/>
      <c r="E25" s="636"/>
      <c r="F25" s="394">
        <f>AD78*$B$2</f>
        <v>408.45000000000005</v>
      </c>
      <c r="I25" s="141"/>
      <c r="J25" s="34"/>
      <c r="K25" s="34"/>
      <c r="L25" s="34"/>
      <c r="M25" s="34"/>
      <c r="N25" s="34"/>
      <c r="O25" s="34"/>
      <c r="P25" s="34"/>
      <c r="Q25" s="34"/>
      <c r="R25" s="34"/>
      <c r="S25" s="34"/>
      <c r="V25" s="15"/>
      <c r="AB25" s="240"/>
      <c r="AC25" s="240"/>
      <c r="AD25" s="240"/>
      <c r="AE25" s="240"/>
      <c r="AF25" s="240"/>
      <c r="AG25" s="240"/>
      <c r="AH25" s="240"/>
      <c r="AI25" s="240"/>
      <c r="AJ25" s="240"/>
      <c r="AK25" s="240"/>
      <c r="AL25" s="240"/>
      <c r="AM25" s="240"/>
      <c r="AN25" s="240"/>
      <c r="AO25" s="240"/>
      <c r="AP25" s="240"/>
      <c r="AQ25" s="240"/>
      <c r="AR25" s="240"/>
      <c r="AS25" s="240"/>
    </row>
    <row r="26" spans="1:49" ht="15" customHeight="1">
      <c r="A26" s="512" t="s">
        <v>189</v>
      </c>
      <c r="B26" s="630" t="s">
        <v>190</v>
      </c>
      <c r="C26" s="630"/>
      <c r="D26" s="630"/>
      <c r="E26" s="631"/>
      <c r="F26" s="425">
        <f>AD79*$B$2</f>
        <v>498.75</v>
      </c>
      <c r="I26" s="141"/>
      <c r="J26" s="34"/>
      <c r="K26" s="34"/>
      <c r="L26" s="34"/>
      <c r="M26" s="34"/>
      <c r="N26" s="34"/>
      <c r="O26" s="34"/>
      <c r="P26" s="34"/>
      <c r="Q26" s="34"/>
      <c r="R26" s="34"/>
      <c r="S26" s="34"/>
      <c r="V26" s="15"/>
      <c r="AB26" s="240"/>
      <c r="AC26" s="240"/>
      <c r="AD26" s="240"/>
      <c r="AE26" s="240"/>
      <c r="AF26" s="240"/>
      <c r="AG26" s="240"/>
      <c r="AH26" s="240"/>
      <c r="AI26" s="240"/>
      <c r="AJ26" s="240"/>
      <c r="AK26" s="240"/>
      <c r="AL26" s="240"/>
      <c r="AM26" s="240"/>
      <c r="AN26" s="240"/>
      <c r="AO26" s="240"/>
      <c r="AP26" s="240"/>
      <c r="AQ26" s="240"/>
      <c r="AR26" s="240"/>
      <c r="AS26" s="240"/>
      <c r="AT26" s="240"/>
    </row>
    <row r="27" spans="1:49">
      <c r="A27" s="497" t="s">
        <v>191</v>
      </c>
      <c r="B27" s="637" t="s">
        <v>192</v>
      </c>
      <c r="C27" s="637"/>
      <c r="D27" s="637"/>
      <c r="E27" s="638"/>
      <c r="F27" s="252">
        <f>AD80*$B$2</f>
        <v>547.05000000000007</v>
      </c>
      <c r="I27" s="141"/>
      <c r="J27" s="34"/>
      <c r="K27" s="34"/>
      <c r="L27" s="34"/>
      <c r="M27" s="34"/>
      <c r="N27" s="34"/>
      <c r="O27" s="34"/>
      <c r="P27" s="34"/>
      <c r="Q27" s="34"/>
      <c r="R27" s="34"/>
      <c r="S27" s="34"/>
      <c r="AB27" s="240"/>
      <c r="AC27" s="240"/>
      <c r="AD27" s="240"/>
      <c r="AE27" s="240"/>
      <c r="AF27" s="240"/>
      <c r="AG27" s="240"/>
      <c r="AH27" s="240"/>
      <c r="AI27" s="240"/>
      <c r="AJ27" s="240"/>
      <c r="AK27" s="240"/>
      <c r="AL27" s="240"/>
      <c r="AM27" s="240"/>
      <c r="AN27" s="240"/>
      <c r="AO27" s="240"/>
      <c r="AP27" s="240"/>
      <c r="AQ27" s="240"/>
      <c r="AR27" s="240"/>
      <c r="AS27" s="240"/>
      <c r="AT27" s="240"/>
    </row>
    <row r="28" spans="1:49">
      <c r="A28" s="422" t="s">
        <v>193</v>
      </c>
      <c r="B28" s="630" t="s">
        <v>194</v>
      </c>
      <c r="C28" s="630"/>
      <c r="D28" s="630"/>
      <c r="E28" s="631"/>
      <c r="F28" s="425">
        <f>AD81*$B$2</f>
        <v>646.80000000000007</v>
      </c>
      <c r="I28" s="141"/>
      <c r="J28" s="34"/>
      <c r="K28" s="34"/>
      <c r="L28" s="34"/>
      <c r="M28" s="34"/>
      <c r="N28" s="34"/>
      <c r="O28" s="34"/>
      <c r="P28" s="34"/>
      <c r="Q28" s="34"/>
      <c r="R28" s="34"/>
      <c r="S28" s="34"/>
      <c r="AB28" s="240"/>
      <c r="AC28" s="240"/>
      <c r="AD28" s="240"/>
      <c r="AE28" s="240"/>
      <c r="AF28" s="240"/>
      <c r="AG28" s="240"/>
      <c r="AH28" s="240"/>
      <c r="AI28" s="240"/>
      <c r="AJ28" s="240"/>
      <c r="AK28" s="240"/>
      <c r="AL28" s="240"/>
      <c r="AM28" s="240"/>
      <c r="AN28" s="240"/>
      <c r="AO28" s="240"/>
      <c r="AP28" s="240"/>
      <c r="AQ28" s="240"/>
      <c r="AR28" s="240"/>
      <c r="AS28" s="240"/>
      <c r="AT28" s="240"/>
    </row>
    <row r="29" spans="1:49">
      <c r="A29" s="137" t="s">
        <v>232</v>
      </c>
      <c r="B29" s="637" t="s">
        <v>196</v>
      </c>
      <c r="C29" s="637"/>
      <c r="D29" s="637"/>
      <c r="E29" s="638"/>
      <c r="F29" s="252">
        <f>AD82*$B$2</f>
        <v>498.75</v>
      </c>
      <c r="I29" s="141"/>
      <c r="J29" s="34"/>
      <c r="K29" s="34"/>
      <c r="L29" s="34"/>
      <c r="M29" s="34"/>
      <c r="N29" s="34"/>
      <c r="O29" s="34"/>
      <c r="P29" s="34"/>
      <c r="Q29" s="34"/>
      <c r="R29" s="34"/>
      <c r="S29" s="34"/>
      <c r="AB29" s="240"/>
      <c r="AC29" s="240"/>
      <c r="AD29" s="240"/>
      <c r="AE29" s="240"/>
      <c r="AF29" s="240"/>
      <c r="AG29" s="240"/>
      <c r="AH29" s="240"/>
      <c r="AI29" s="240"/>
      <c r="AJ29" s="240"/>
      <c r="AK29" s="240"/>
      <c r="AL29" s="240"/>
      <c r="AM29" s="240"/>
      <c r="AN29" s="240"/>
      <c r="AO29" s="240"/>
      <c r="AP29" s="240"/>
      <c r="AQ29" s="240"/>
      <c r="AR29" s="240"/>
      <c r="AS29" s="240"/>
      <c r="AT29" s="240"/>
    </row>
    <row r="30" spans="1:49">
      <c r="A30" s="422" t="s">
        <v>197</v>
      </c>
      <c r="B30" s="630" t="s">
        <v>198</v>
      </c>
      <c r="C30" s="630"/>
      <c r="D30" s="630"/>
      <c r="E30" s="631"/>
      <c r="F30" s="425">
        <f>AD83*$B$2</f>
        <v>327.60000000000002</v>
      </c>
      <c r="I30" s="141"/>
      <c r="J30" s="34"/>
      <c r="K30" s="34"/>
      <c r="L30" s="34"/>
      <c r="M30" s="34"/>
      <c r="N30" s="34"/>
      <c r="O30" s="34"/>
      <c r="P30" s="34"/>
      <c r="Q30" s="34"/>
      <c r="R30" s="34"/>
      <c r="S30" s="34"/>
      <c r="AB30" s="240"/>
      <c r="AC30" s="240"/>
      <c r="AD30" s="240"/>
      <c r="AE30" s="240"/>
      <c r="AF30" s="240"/>
      <c r="AG30" s="240"/>
      <c r="AH30" s="240"/>
      <c r="AI30" s="240"/>
      <c r="AJ30" s="240"/>
      <c r="AK30" s="240"/>
      <c r="AL30" s="240"/>
      <c r="AM30" s="240"/>
      <c r="AN30" s="240"/>
      <c r="AO30" s="240"/>
      <c r="AP30" s="240"/>
      <c r="AQ30" s="240"/>
      <c r="AR30" s="240"/>
      <c r="AS30" s="240"/>
      <c r="AT30" s="240"/>
    </row>
    <row r="31" spans="1:49">
      <c r="A31" s="235" t="s">
        <v>199</v>
      </c>
      <c r="B31" s="639" t="s">
        <v>200</v>
      </c>
      <c r="C31" s="639"/>
      <c r="D31" s="639"/>
      <c r="E31" s="640"/>
      <c r="F31" s="104">
        <f>AD84*$B$2</f>
        <v>1458.45</v>
      </c>
      <c r="I31" s="141"/>
      <c r="J31" s="34"/>
      <c r="K31" s="34"/>
      <c r="L31" s="34"/>
      <c r="M31" s="34"/>
      <c r="N31" s="34"/>
      <c r="O31" s="34"/>
      <c r="P31" s="34"/>
      <c r="Q31" s="34"/>
      <c r="R31" s="34"/>
      <c r="S31" s="34"/>
      <c r="AB31" s="15" t="s">
        <v>3</v>
      </c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</row>
    <row r="32" spans="1:49">
      <c r="A32" s="595" t="s">
        <v>844</v>
      </c>
      <c r="B32" s="514"/>
      <c r="C32" s="514"/>
      <c r="D32" s="514"/>
      <c r="E32" s="514"/>
      <c r="F32" s="603"/>
      <c r="AB32" s="15" t="s">
        <v>15</v>
      </c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</row>
    <row r="33" spans="28:47">
      <c r="AB33" s="15">
        <v>0.1</v>
      </c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</row>
    <row r="34" spans="28:47"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</row>
    <row r="35" spans="28:47"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</row>
    <row r="36" spans="28:47"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</row>
    <row r="37" spans="28:47"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</row>
    <row r="38" spans="28:47"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</row>
    <row r="39" spans="28:47"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</row>
    <row r="40" spans="28:47"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</row>
    <row r="41" spans="28:47"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</row>
    <row r="42" spans="28:47"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</row>
    <row r="43" spans="28:47"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</row>
    <row r="44" spans="28:47"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</row>
    <row r="45" spans="28:47"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</row>
    <row r="46" spans="28:47"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</row>
    <row r="47" spans="28:47"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</row>
    <row r="48" spans="28:47"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</row>
    <row r="49" spans="28:47">
      <c r="AB49" s="15" t="s">
        <v>201</v>
      </c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</row>
    <row r="50" spans="28:47">
      <c r="AB50" s="15" t="s">
        <v>202</v>
      </c>
      <c r="AC50" s="15" t="s">
        <v>203</v>
      </c>
      <c r="AD50" s="15" t="s">
        <v>204</v>
      </c>
      <c r="AE50" s="15" t="s">
        <v>205</v>
      </c>
      <c r="AF50" s="15" t="s">
        <v>206</v>
      </c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</row>
    <row r="51" spans="28:47">
      <c r="AB51" s="15" t="s">
        <v>207</v>
      </c>
      <c r="AC51" s="15">
        <v>5000</v>
      </c>
      <c r="AD51" s="15">
        <v>-1</v>
      </c>
      <c r="AE51" s="15" t="s">
        <v>208</v>
      </c>
      <c r="AF51" s="15" t="s">
        <v>209</v>
      </c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</row>
    <row r="52" spans="28:47">
      <c r="AB52" s="15" t="s">
        <v>85</v>
      </c>
      <c r="AC52" s="15">
        <v>7000</v>
      </c>
      <c r="AD52" s="15">
        <v>-1</v>
      </c>
      <c r="AE52" s="15" t="s">
        <v>210</v>
      </c>
      <c r="AF52" s="15" t="s">
        <v>211</v>
      </c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</row>
    <row r="53" spans="28:47">
      <c r="AB53" s="15" t="s">
        <v>86</v>
      </c>
      <c r="AC53" s="15">
        <v>7000</v>
      </c>
      <c r="AD53" s="15">
        <v>-1</v>
      </c>
      <c r="AE53" s="15" t="s">
        <v>212</v>
      </c>
      <c r="AF53" s="15" t="s">
        <v>213</v>
      </c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</row>
    <row r="54" spans="28:47">
      <c r="AB54" s="15" t="s">
        <v>87</v>
      </c>
      <c r="AC54" s="15">
        <v>10200</v>
      </c>
      <c r="AD54" s="15">
        <v>-1</v>
      </c>
      <c r="AE54" s="15" t="s">
        <v>214</v>
      </c>
      <c r="AF54" s="15" t="s">
        <v>215</v>
      </c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</row>
    <row r="55" spans="28:47">
      <c r="AB55" s="15" t="s">
        <v>88</v>
      </c>
      <c r="AC55" s="15">
        <v>10800</v>
      </c>
      <c r="AD55" s="15">
        <v>711</v>
      </c>
      <c r="AE55" s="15" t="s">
        <v>216</v>
      </c>
      <c r="AF55" s="15" t="s">
        <v>118</v>
      </c>
      <c r="AG55" s="15"/>
      <c r="AH55" s="15"/>
      <c r="AI55" s="15"/>
      <c r="AK55" s="15"/>
      <c r="AL55" s="15"/>
      <c r="AO55" s="15"/>
      <c r="AR55" s="15"/>
      <c r="AS55" s="15"/>
      <c r="AT55" s="15"/>
      <c r="AU55" s="15"/>
    </row>
    <row r="56" spans="28:47">
      <c r="AB56" s="15" t="s">
        <v>89</v>
      </c>
      <c r="AC56" s="15">
        <v>10800</v>
      </c>
      <c r="AD56" s="15">
        <v>362</v>
      </c>
      <c r="AE56" s="15" t="s">
        <v>119</v>
      </c>
      <c r="AF56" s="15" t="s">
        <v>119</v>
      </c>
      <c r="AG56" s="15"/>
      <c r="AH56" s="15"/>
      <c r="AI56" s="15"/>
      <c r="AK56" s="15"/>
      <c r="AL56" s="15"/>
    </row>
    <row r="57" spans="28:47">
      <c r="AB57" s="15" t="s">
        <v>90</v>
      </c>
      <c r="AC57" s="15">
        <v>10800</v>
      </c>
      <c r="AD57" s="15">
        <v>410</v>
      </c>
      <c r="AE57" s="15" t="s">
        <v>217</v>
      </c>
      <c r="AF57" s="15" t="s">
        <v>218</v>
      </c>
      <c r="AG57" s="15"/>
      <c r="AH57" s="15"/>
      <c r="AI57" s="15"/>
      <c r="AK57" s="15"/>
      <c r="AL57" s="15"/>
    </row>
    <row r="58" spans="28:47">
      <c r="AB58" s="15" t="s">
        <v>841</v>
      </c>
      <c r="AC58" s="15">
        <v>10600</v>
      </c>
      <c r="AD58" s="86">
        <v>-1</v>
      </c>
      <c r="AE58" s="15" t="s">
        <v>121</v>
      </c>
      <c r="AF58" s="15" t="s">
        <v>219</v>
      </c>
      <c r="AG58" s="15"/>
      <c r="AH58" s="15"/>
      <c r="AI58" s="15"/>
      <c r="AK58" s="15"/>
      <c r="AL58" s="15"/>
    </row>
    <row r="59" spans="28:47">
      <c r="AB59" s="15" t="s">
        <v>840</v>
      </c>
      <c r="AC59" s="15">
        <v>11200</v>
      </c>
      <c r="AD59" s="86">
        <v>607</v>
      </c>
      <c r="AE59" s="15" t="s">
        <v>107</v>
      </c>
      <c r="AF59" s="15" t="s">
        <v>220</v>
      </c>
      <c r="AG59" s="15"/>
      <c r="AH59" s="15"/>
      <c r="AI59" s="15"/>
      <c r="AK59" s="15"/>
      <c r="AL59" s="15"/>
    </row>
    <row r="60" spans="28:47">
      <c r="AB60" s="15" t="s">
        <v>91</v>
      </c>
      <c r="AC60" s="15">
        <v>11500</v>
      </c>
      <c r="AD60" s="15">
        <v>-1</v>
      </c>
      <c r="AE60" s="15" t="s">
        <v>122</v>
      </c>
      <c r="AF60" s="15" t="s">
        <v>122</v>
      </c>
      <c r="AG60" s="15"/>
      <c r="AH60" s="15"/>
      <c r="AI60" s="15"/>
      <c r="AK60" s="15"/>
      <c r="AL60" s="15"/>
    </row>
    <row r="61" spans="28:47">
      <c r="AB61" s="15" t="s">
        <v>92</v>
      </c>
      <c r="AC61" s="15">
        <v>11500</v>
      </c>
      <c r="AD61" s="15">
        <v>-1</v>
      </c>
      <c r="AE61" s="15" t="s">
        <v>221</v>
      </c>
      <c r="AF61" s="15" t="s">
        <v>221</v>
      </c>
      <c r="AG61" s="15"/>
      <c r="AH61" s="15"/>
      <c r="AI61" s="15"/>
      <c r="AK61" s="15"/>
      <c r="AL61" s="15"/>
    </row>
    <row r="62" spans="28:47">
      <c r="AB62" s="15" t="s">
        <v>93</v>
      </c>
      <c r="AC62" s="15">
        <v>11600</v>
      </c>
      <c r="AD62" s="15">
        <v>-1</v>
      </c>
      <c r="AE62" s="15" t="s">
        <v>124</v>
      </c>
      <c r="AF62" s="15" t="s">
        <v>222</v>
      </c>
      <c r="AG62" s="15"/>
      <c r="AH62" s="15"/>
      <c r="AI62" s="15"/>
      <c r="AK62" s="15"/>
      <c r="AL62" s="15"/>
    </row>
    <row r="63" spans="28:47">
      <c r="AB63" s="15" t="s">
        <v>94</v>
      </c>
      <c r="AC63" s="15">
        <v>11900</v>
      </c>
      <c r="AD63" s="15">
        <v>1062</v>
      </c>
      <c r="AE63" s="15" t="s">
        <v>223</v>
      </c>
      <c r="AF63" s="15" t="s">
        <v>224</v>
      </c>
      <c r="AG63" s="15"/>
      <c r="AH63" s="15"/>
      <c r="AI63" s="15"/>
      <c r="AK63" s="15"/>
      <c r="AL63" s="15"/>
    </row>
    <row r="64" spans="28:47">
      <c r="AB64" s="15" t="s">
        <v>95</v>
      </c>
      <c r="AC64" s="15">
        <v>11900</v>
      </c>
      <c r="AD64" s="15">
        <v>369</v>
      </c>
      <c r="AE64" s="15" t="s">
        <v>225</v>
      </c>
      <c r="AF64" s="15" t="s">
        <v>226</v>
      </c>
      <c r="AG64" s="15"/>
      <c r="AH64" s="15"/>
      <c r="AI64" s="15"/>
      <c r="AK64" s="15"/>
      <c r="AL64" s="15"/>
    </row>
    <row r="65" spans="28:43">
      <c r="AB65" s="15" t="s">
        <v>96</v>
      </c>
      <c r="AC65" s="15">
        <v>12600</v>
      </c>
      <c r="AD65" s="15">
        <v>-1</v>
      </c>
      <c r="AE65" s="15" t="s">
        <v>227</v>
      </c>
      <c r="AF65" s="15" t="s">
        <v>228</v>
      </c>
      <c r="AG65" s="15"/>
      <c r="AH65" s="15"/>
      <c r="AI65" s="15"/>
      <c r="AK65" s="15"/>
      <c r="AL65" s="15"/>
    </row>
    <row r="66" spans="28:43">
      <c r="AB66" s="15"/>
      <c r="AC66" s="15"/>
      <c r="AD66" s="15"/>
      <c r="AE66" s="15"/>
      <c r="AF66" s="15"/>
      <c r="AG66" s="15"/>
      <c r="AH66" s="15"/>
      <c r="AI66" s="15"/>
      <c r="AK66" s="15"/>
      <c r="AL66" s="15"/>
    </row>
    <row r="67" spans="28:43">
      <c r="AB67" s="15"/>
      <c r="AC67" s="15"/>
      <c r="AD67" s="15"/>
      <c r="AE67" s="15"/>
      <c r="AF67" s="15"/>
      <c r="AG67" s="15"/>
      <c r="AH67" s="15"/>
      <c r="AI67" s="15"/>
      <c r="AK67" s="15"/>
      <c r="AL67" s="15"/>
    </row>
    <row r="68" spans="28:43">
      <c r="AB68" s="15"/>
      <c r="AC68" s="15"/>
      <c r="AD68" s="15"/>
      <c r="AE68" s="15"/>
      <c r="AF68" s="15"/>
      <c r="AG68" s="15"/>
      <c r="AH68" s="15"/>
      <c r="AI68" s="15"/>
      <c r="AK68" s="15"/>
      <c r="AL68" s="15"/>
    </row>
    <row r="69" spans="28:43">
      <c r="AB69" s="15"/>
      <c r="AC69" s="15"/>
      <c r="AD69" s="15"/>
      <c r="AE69" s="15"/>
      <c r="AF69" s="15"/>
      <c r="AG69" s="15"/>
      <c r="AH69" s="15"/>
      <c r="AI69" s="15"/>
      <c r="AK69" s="15"/>
      <c r="AL69" s="15"/>
    </row>
    <row r="70" spans="28:43">
      <c r="AB70" s="15"/>
      <c r="AC70" s="15"/>
      <c r="AD70" s="15"/>
      <c r="AE70" s="15"/>
      <c r="AF70" s="15"/>
      <c r="AG70" s="15"/>
      <c r="AH70" s="15"/>
      <c r="AI70" s="15"/>
      <c r="AK70" s="15"/>
      <c r="AL70" s="15"/>
    </row>
    <row r="71" spans="28:43">
      <c r="AB71" s="15"/>
      <c r="AC71" s="15"/>
      <c r="AD71" s="15"/>
      <c r="AE71" s="15"/>
      <c r="AF71" s="15"/>
      <c r="AG71" s="15"/>
      <c r="AH71" s="15"/>
      <c r="AI71" s="15"/>
      <c r="AK71" s="15"/>
      <c r="AL71" s="15"/>
    </row>
    <row r="72" spans="28:43">
      <c r="AB72" s="15"/>
      <c r="AC72" s="15"/>
      <c r="AD72" s="15"/>
      <c r="AE72" s="15"/>
      <c r="AF72" s="15"/>
      <c r="AG72" s="15"/>
      <c r="AH72" s="15"/>
      <c r="AI72" s="15"/>
      <c r="AK72" s="15"/>
      <c r="AL72" s="15"/>
    </row>
    <row r="73" spans="28:43">
      <c r="AB73" s="15"/>
      <c r="AC73" s="15"/>
      <c r="AD73" s="15"/>
      <c r="AE73" s="15"/>
      <c r="AF73" s="15"/>
      <c r="AG73" s="15"/>
      <c r="AH73" s="15"/>
      <c r="AI73" s="15"/>
      <c r="AK73" s="15"/>
      <c r="AL73" s="15"/>
    </row>
    <row r="74" spans="28:43">
      <c r="AB74" s="15"/>
      <c r="AC74" s="15"/>
      <c r="AD74" s="15"/>
      <c r="AE74" s="15"/>
      <c r="AF74" s="15"/>
      <c r="AG74" s="15"/>
      <c r="AH74" s="15"/>
      <c r="AI74" s="15"/>
      <c r="AK74" s="15"/>
      <c r="AL74" s="15"/>
    </row>
    <row r="75" spans="28:43">
      <c r="AB75" s="15"/>
      <c r="AC75" s="15"/>
      <c r="AD75" s="15"/>
      <c r="AE75" s="15"/>
      <c r="AF75" s="15"/>
      <c r="AG75" s="15"/>
      <c r="AH75" s="15"/>
      <c r="AI75" s="15"/>
      <c r="AK75" s="15"/>
      <c r="AL75" s="15"/>
    </row>
    <row r="76" spans="28:43">
      <c r="AB76" s="15" t="s">
        <v>229</v>
      </c>
      <c r="AC76" s="15"/>
      <c r="AD76" s="15">
        <v>1.05</v>
      </c>
      <c r="AE76" s="15"/>
      <c r="AF76" s="15"/>
      <c r="AG76" s="15"/>
      <c r="AH76" s="15"/>
      <c r="AI76" s="15"/>
      <c r="AK76" s="15"/>
      <c r="AL76" s="15"/>
    </row>
    <row r="77" spans="28:43">
      <c r="AB77" s="15" t="s">
        <v>202</v>
      </c>
      <c r="AC77" s="15" t="s">
        <v>203</v>
      </c>
      <c r="AD77" s="15" t="s">
        <v>204</v>
      </c>
      <c r="AE77" s="15" t="s">
        <v>205</v>
      </c>
      <c r="AF77" s="15" t="s">
        <v>230</v>
      </c>
      <c r="AG77" s="15"/>
      <c r="AH77" s="15"/>
      <c r="AJ77" s="15"/>
      <c r="AK77" s="15"/>
      <c r="AL77" s="15"/>
      <c r="AM77" s="15"/>
      <c r="AN77" s="15"/>
      <c r="AP77" s="15"/>
      <c r="AQ77" s="15"/>
    </row>
    <row r="78" spans="28:43">
      <c r="AB78" s="15" t="s">
        <v>231</v>
      </c>
      <c r="AC78" s="15">
        <v>1</v>
      </c>
      <c r="AD78" s="15">
        <v>408.45000000000005</v>
      </c>
      <c r="AE78" s="15" t="s">
        <v>60</v>
      </c>
      <c r="AF78" s="15" t="s">
        <v>60</v>
      </c>
      <c r="AG78" s="15"/>
      <c r="AH78" s="15"/>
      <c r="AJ78" s="15"/>
      <c r="AK78" s="15"/>
      <c r="AL78" s="15"/>
      <c r="AM78" s="15"/>
      <c r="AN78" s="15"/>
      <c r="AP78" s="15"/>
      <c r="AQ78" s="15"/>
    </row>
    <row r="79" spans="28:43">
      <c r="AB79" s="15" t="s">
        <v>231</v>
      </c>
      <c r="AC79" s="15">
        <v>2</v>
      </c>
      <c r="AD79" s="15">
        <v>498.75</v>
      </c>
      <c r="AE79" s="15" t="s">
        <v>189</v>
      </c>
      <c r="AF79" s="15" t="s">
        <v>189</v>
      </c>
      <c r="AG79" s="15"/>
      <c r="AH79" s="15"/>
      <c r="AJ79" s="15"/>
      <c r="AK79" s="15"/>
      <c r="AL79" s="15"/>
      <c r="AM79" s="15"/>
      <c r="AN79" s="15"/>
      <c r="AP79" s="15"/>
      <c r="AQ79" s="15"/>
    </row>
    <row r="80" spans="28:43">
      <c r="AB80" s="15" t="s">
        <v>231</v>
      </c>
      <c r="AC80" s="15">
        <v>3</v>
      </c>
      <c r="AD80" s="15">
        <v>547.05000000000007</v>
      </c>
      <c r="AE80" s="15" t="s">
        <v>191</v>
      </c>
      <c r="AF80" s="15" t="s">
        <v>191</v>
      </c>
      <c r="AG80" s="15"/>
      <c r="AH80" s="15"/>
      <c r="AJ80" s="15"/>
      <c r="AK80" s="15"/>
      <c r="AL80" s="15"/>
      <c r="AM80" s="15"/>
      <c r="AN80" s="15"/>
      <c r="AP80" s="15"/>
      <c r="AQ80" s="15"/>
    </row>
    <row r="81" spans="28:43">
      <c r="AB81" s="15" t="s">
        <v>231</v>
      </c>
      <c r="AC81" s="15">
        <v>4</v>
      </c>
      <c r="AD81" s="15">
        <v>646.80000000000007</v>
      </c>
      <c r="AE81" s="15" t="s">
        <v>193</v>
      </c>
      <c r="AF81" s="15" t="s">
        <v>193</v>
      </c>
      <c r="AG81" s="15"/>
      <c r="AH81" s="15"/>
      <c r="AJ81" s="15"/>
      <c r="AK81" s="15"/>
      <c r="AL81" s="15"/>
      <c r="AM81" s="15"/>
      <c r="AN81" s="15"/>
      <c r="AP81" s="15"/>
      <c r="AQ81" s="15"/>
    </row>
    <row r="82" spans="28:43">
      <c r="AB82" s="15" t="s">
        <v>231</v>
      </c>
      <c r="AC82" s="15">
        <v>5</v>
      </c>
      <c r="AD82" s="15">
        <v>498.75</v>
      </c>
      <c r="AE82" s="15" t="s">
        <v>232</v>
      </c>
      <c r="AF82" s="15" t="s">
        <v>232</v>
      </c>
      <c r="AG82" s="15"/>
      <c r="AH82" s="15"/>
      <c r="AJ82" s="15"/>
      <c r="AK82" s="15"/>
      <c r="AL82" s="15"/>
      <c r="AM82" s="15"/>
      <c r="AN82" s="15"/>
      <c r="AP82" s="15"/>
      <c r="AQ82" s="15"/>
    </row>
    <row r="83" spans="28:43">
      <c r="AB83" s="15" t="s">
        <v>231</v>
      </c>
      <c r="AC83" s="15">
        <v>6</v>
      </c>
      <c r="AD83" s="15">
        <v>327.60000000000002</v>
      </c>
      <c r="AE83" s="15" t="s">
        <v>197</v>
      </c>
      <c r="AF83" s="15" t="s">
        <v>197</v>
      </c>
      <c r="AG83" s="15"/>
      <c r="AH83" s="15"/>
      <c r="AJ83" s="15"/>
      <c r="AK83" s="15"/>
      <c r="AL83" s="15"/>
      <c r="AM83" s="15"/>
      <c r="AN83" s="15"/>
      <c r="AP83" s="15"/>
      <c r="AQ83" s="15"/>
    </row>
    <row r="84" spans="28:43">
      <c r="AB84" s="62" t="s">
        <v>231</v>
      </c>
      <c r="AC84" s="62">
        <v>7</v>
      </c>
      <c r="AD84" s="15">
        <v>1458.45</v>
      </c>
      <c r="AE84" s="15" t="s">
        <v>199</v>
      </c>
      <c r="AF84" s="15" t="s">
        <v>199</v>
      </c>
      <c r="AG84" s="15"/>
      <c r="AH84" s="15"/>
      <c r="AK84" s="15"/>
      <c r="AL84" s="15"/>
    </row>
    <row r="85" spans="28:43">
      <c r="AL85" s="15"/>
    </row>
    <row r="86" spans="28:43">
      <c r="AL86" s="15"/>
    </row>
    <row r="87" spans="28:43">
      <c r="AL87" s="15"/>
    </row>
    <row r="88" spans="28:43">
      <c r="AL88" s="15"/>
    </row>
    <row r="89" spans="28:43">
      <c r="AL89" s="15"/>
    </row>
    <row r="90" spans="28:43">
      <c r="AL90" s="15"/>
    </row>
    <row r="91" spans="28:43">
      <c r="AL91" s="15"/>
    </row>
  </sheetData>
  <mergeCells count="18">
    <mergeCell ref="V4:V7"/>
    <mergeCell ref="A1:D1"/>
    <mergeCell ref="U4:U7"/>
    <mergeCell ref="K5:M5"/>
    <mergeCell ref="O5:P5"/>
    <mergeCell ref="R5:S5"/>
    <mergeCell ref="G5:H5"/>
    <mergeCell ref="F4:T4"/>
    <mergeCell ref="A8:E8"/>
    <mergeCell ref="A13:E13"/>
    <mergeCell ref="A24:E24"/>
    <mergeCell ref="B25:E25"/>
    <mergeCell ref="B26:E26"/>
    <mergeCell ref="B27:E27"/>
    <mergeCell ref="B28:E28"/>
    <mergeCell ref="B29:E29"/>
    <mergeCell ref="B30:E30"/>
    <mergeCell ref="B31:E31"/>
  </mergeCells>
  <conditionalFormatting sqref="A20:F23 O22:O23">
    <cfRule type="expression" dxfId="83" priority="26">
      <formula>$B20=#REF!</formula>
    </cfRule>
  </conditionalFormatting>
  <conditionalFormatting sqref="A14:F23 A9:F12 I9:U12 I14:U23 AH14:XFD14 AH14:AH23 G14:H15 W14:AF14 W9:XFD12 W15:XFD23">
    <cfRule type="expression" dxfId="82" priority="25">
      <formula>MOD(ROW(),2)=0</formula>
    </cfRule>
  </conditionalFormatting>
  <conditionalFormatting sqref="I9:U12 F9:F12 I14:U23 F14:F23">
    <cfRule type="expression" dxfId="81" priority="28">
      <formula>$B$3="Yes"</formula>
    </cfRule>
  </conditionalFormatting>
  <conditionalFormatting sqref="O22:O23">
    <cfRule type="expression" dxfId="80" priority="27">
      <formula>$B$4="Yes"</formula>
    </cfRule>
  </conditionalFormatting>
  <conditionalFormatting sqref="AF26:AT27 AF25:AS25">
    <cfRule type="expression" dxfId="79" priority="29">
      <formula>SEARCH(inputSD,$B26)</formula>
    </cfRule>
  </conditionalFormatting>
  <conditionalFormatting sqref="AF28:AT28">
    <cfRule type="expression" dxfId="78" priority="30">
      <formula>SEARCH(inputSD,$B30)</formula>
    </cfRule>
  </conditionalFormatting>
  <conditionalFormatting sqref="G9:H12">
    <cfRule type="expression" dxfId="77" priority="22">
      <formula>$B9=#REF!</formula>
    </cfRule>
  </conditionalFormatting>
  <conditionalFormatting sqref="G9:H12">
    <cfRule type="expression" dxfId="76" priority="20">
      <formula>MOD(ROW(),2)=0</formula>
    </cfRule>
  </conditionalFormatting>
  <conditionalFormatting sqref="G9:H12">
    <cfRule type="expression" priority="21">
      <formula>MOD(ROW(),2)=0</formula>
    </cfRule>
  </conditionalFormatting>
  <conditionalFormatting sqref="G9:H12">
    <cfRule type="expression" dxfId="75" priority="23">
      <formula>$B$4="Yes"</formula>
    </cfRule>
  </conditionalFormatting>
  <conditionalFormatting sqref="AG14:AG23">
    <cfRule type="expression" dxfId="74" priority="18">
      <formula>$B14=#REF!</formula>
    </cfRule>
  </conditionalFormatting>
  <conditionalFormatting sqref="AG14:AG23">
    <cfRule type="expression" dxfId="73" priority="16">
      <formula>MOD(ROW(),2)=0</formula>
    </cfRule>
  </conditionalFormatting>
  <conditionalFormatting sqref="AG14:AG23">
    <cfRule type="expression" priority="17">
      <formula>MOD(ROW(),2)=0</formula>
    </cfRule>
  </conditionalFormatting>
  <conditionalFormatting sqref="AG14:AG23">
    <cfRule type="expression" dxfId="72" priority="19">
      <formula>$B$4="Yes"</formula>
    </cfRule>
  </conditionalFormatting>
  <conditionalFormatting sqref="G14:H15">
    <cfRule type="expression" dxfId="71" priority="15">
      <formula>$B$3="Yes"</formula>
    </cfRule>
  </conditionalFormatting>
  <conditionalFormatting sqref="G16:H17">
    <cfRule type="expression" dxfId="70" priority="13">
      <formula>MOD(ROW(),2)=0</formula>
    </cfRule>
  </conditionalFormatting>
  <conditionalFormatting sqref="G16:H17">
    <cfRule type="expression" dxfId="69" priority="14">
      <formula>$B$3="Yes"</formula>
    </cfRule>
  </conditionalFormatting>
  <conditionalFormatting sqref="G18:H19">
    <cfRule type="expression" dxfId="68" priority="11">
      <formula>MOD(ROW(),2)=0</formula>
    </cfRule>
  </conditionalFormatting>
  <conditionalFormatting sqref="G18:H19">
    <cfRule type="expression" dxfId="67" priority="12">
      <formula>$B$3="Yes"</formula>
    </cfRule>
  </conditionalFormatting>
  <conditionalFormatting sqref="G20:H21">
    <cfRule type="expression" dxfId="66" priority="9">
      <formula>MOD(ROW(),2)=0</formula>
    </cfRule>
  </conditionalFormatting>
  <conditionalFormatting sqref="G20:H21">
    <cfRule type="expression" dxfId="65" priority="10">
      <formula>$B$3="Yes"</formula>
    </cfRule>
  </conditionalFormatting>
  <conditionalFormatting sqref="G22:H23">
    <cfRule type="expression" dxfId="64" priority="7">
      <formula>MOD(ROW(),2)=0</formula>
    </cfRule>
  </conditionalFormatting>
  <conditionalFormatting sqref="G22:H23">
    <cfRule type="expression" dxfId="63" priority="8">
      <formula>$B$3="Yes"</formula>
    </cfRule>
  </conditionalFormatting>
  <conditionalFormatting sqref="V9:V12">
    <cfRule type="expression" dxfId="62" priority="5">
      <formula>$B9=#REF!</formula>
    </cfRule>
  </conditionalFormatting>
  <conditionalFormatting sqref="V9:V12">
    <cfRule type="expression" dxfId="61" priority="3">
      <formula>MOD(ROW(),2)=0</formula>
    </cfRule>
  </conditionalFormatting>
  <conditionalFormatting sqref="V9:V12">
    <cfRule type="expression" priority="4">
      <formula>MOD(ROW(),2)=0</formula>
    </cfRule>
  </conditionalFormatting>
  <conditionalFormatting sqref="V9:V12">
    <cfRule type="expression" dxfId="60" priority="6">
      <formula>$B$4="Yes"</formula>
    </cfRule>
  </conditionalFormatting>
  <conditionalFormatting sqref="V14:V23">
    <cfRule type="expression" dxfId="59" priority="1">
      <formula>MOD(ROW(),2)=0</formula>
    </cfRule>
  </conditionalFormatting>
  <conditionalFormatting sqref="V14:V23">
    <cfRule type="expression" dxfId="58" priority="2">
      <formula>$B$3="Yes"</formula>
    </cfRule>
  </conditionalFormatting>
  <dataValidations count="1">
    <dataValidation type="list" allowBlank="1" showInputMessage="1" showErrorMessage="1" sqref="B3" xr:uid="{F96314CC-BA5B-4E9C-B253-75B94A06A4C7}">
      <formula1>$AB$31:$AB$32</formula1>
    </dataValidation>
  </dataValidations>
  <pageMargins left="0.5" right="0.5" top="0.5" bottom="0.5" header="0.3" footer="0.3"/>
  <pageSetup scale="52" fitToHeight="0" orientation="landscape" r:id="rId1"/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1" tint="0.34998626667073579"/>
  </sheetPr>
  <dimension ref="A1:AL39"/>
  <sheetViews>
    <sheetView workbookViewId="0">
      <selection activeCell="B3" sqref="B3"/>
    </sheetView>
  </sheetViews>
  <sheetFormatPr defaultColWidth="9" defaultRowHeight="10.199999999999999"/>
  <cols>
    <col min="1" max="1" width="17" style="238" customWidth="1"/>
    <col min="2" max="2" width="7.33203125" style="62" customWidth="1"/>
    <col min="3" max="3" width="50.33203125" style="62" bestFit="1" customWidth="1"/>
    <col min="4" max="4" width="13.33203125" style="62" bestFit="1" customWidth="1"/>
    <col min="5" max="5" width="10.5546875" style="62" hidden="1" customWidth="1"/>
    <col min="6" max="6" width="11.5546875" style="62" customWidth="1"/>
    <col min="7" max="13" width="12.109375" style="62" customWidth="1"/>
    <col min="14" max="15" width="16.33203125" style="62" customWidth="1"/>
    <col min="16" max="16" width="9" style="62"/>
    <col min="17" max="17" width="12.6640625" style="62" customWidth="1"/>
    <col min="18" max="18" width="17.109375" style="62" customWidth="1"/>
    <col min="19" max="38" width="17.109375" style="62" hidden="1" customWidth="1"/>
    <col min="39" max="40" width="17.109375" style="62" customWidth="1"/>
    <col min="41" max="16384" width="9" style="62"/>
  </cols>
  <sheetData>
    <row r="1" spans="1:38" s="139" customFormat="1" ht="39.9" customHeight="1">
      <c r="A1" s="625" t="s">
        <v>235</v>
      </c>
      <c r="B1" s="625"/>
      <c r="C1" s="625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38" s="139" customFormat="1" ht="8.4" customHeight="1" thickBot="1">
      <c r="A2" s="88"/>
      <c r="B2" s="134"/>
      <c r="C2" s="134"/>
      <c r="D2" s="34"/>
      <c r="E2" s="34"/>
      <c r="F2" s="34"/>
      <c r="G2" s="34"/>
      <c r="H2" s="34"/>
      <c r="I2" s="34"/>
      <c r="J2" s="34"/>
    </row>
    <row r="3" spans="1:38" s="140" customFormat="1" ht="18" customHeight="1" thickTop="1" thickBot="1">
      <c r="A3" s="407" t="s">
        <v>0</v>
      </c>
      <c r="B3" s="133">
        <v>1</v>
      </c>
      <c r="C3" s="134"/>
      <c r="F3" s="648" t="s">
        <v>236</v>
      </c>
      <c r="G3" s="649"/>
      <c r="H3" s="649"/>
      <c r="I3" s="649"/>
      <c r="J3" s="649"/>
      <c r="K3" s="649"/>
      <c r="L3" s="649"/>
      <c r="M3" s="649"/>
      <c r="N3" s="649"/>
      <c r="O3" s="649"/>
      <c r="P3" s="650"/>
      <c r="Q3" s="641" t="s">
        <v>237</v>
      </c>
    </row>
    <row r="4" spans="1:38" s="140" customFormat="1" ht="18" customHeight="1" thickBot="1">
      <c r="A4" s="407" t="s">
        <v>2</v>
      </c>
      <c r="B4" s="133" t="s">
        <v>3</v>
      </c>
      <c r="C4" s="134"/>
      <c r="F4" s="570" t="s">
        <v>114</v>
      </c>
      <c r="G4" s="571" t="s">
        <v>78</v>
      </c>
      <c r="H4" s="652" t="s">
        <v>79</v>
      </c>
      <c r="I4" s="653"/>
      <c r="J4" s="654"/>
      <c r="K4" s="481" t="s">
        <v>81</v>
      </c>
      <c r="L4" s="652" t="s">
        <v>82</v>
      </c>
      <c r="M4" s="654"/>
      <c r="N4" s="655" t="s">
        <v>83</v>
      </c>
      <c r="O4" s="656"/>
      <c r="P4" s="482" t="s">
        <v>84</v>
      </c>
      <c r="Q4" s="642"/>
    </row>
    <row r="5" spans="1:38" s="139" customFormat="1" ht="18.75" customHeight="1" thickBot="1">
      <c r="A5" s="88"/>
      <c r="B5" s="134"/>
      <c r="C5" s="134"/>
      <c r="F5" s="572" t="s">
        <v>207</v>
      </c>
      <c r="G5" s="484" t="s">
        <v>87</v>
      </c>
      <c r="H5" s="485" t="s">
        <v>89</v>
      </c>
      <c r="I5" s="485" t="s">
        <v>90</v>
      </c>
      <c r="J5" s="485" t="s">
        <v>88</v>
      </c>
      <c r="K5" s="485" t="s">
        <v>840</v>
      </c>
      <c r="L5" s="486" t="s">
        <v>91</v>
      </c>
      <c r="M5" s="485" t="s">
        <v>92</v>
      </c>
      <c r="N5" s="486" t="s">
        <v>238</v>
      </c>
      <c r="O5" s="487" t="s">
        <v>95</v>
      </c>
      <c r="P5" s="488" t="s">
        <v>96</v>
      </c>
      <c r="Q5" s="642"/>
    </row>
    <row r="6" spans="1:38" ht="33.75" customHeight="1" thickBot="1">
      <c r="A6" s="408" t="s">
        <v>41</v>
      </c>
      <c r="B6" s="40" t="s">
        <v>98</v>
      </c>
      <c r="C6" s="40" t="s">
        <v>42</v>
      </c>
      <c r="D6" s="40" t="s">
        <v>239</v>
      </c>
      <c r="E6" s="569" t="str">
        <f>IF(B3=1,"NEMA 1 List Price","NEMA 1 Net Price")</f>
        <v>NEMA 1 List Price</v>
      </c>
      <c r="F6" s="581" t="str">
        <f>IF(B3=1,"NEMA 3R List Price","NEMA 3R Net Price")</f>
        <v>NEMA 3R List Price</v>
      </c>
      <c r="G6" s="582" t="s">
        <v>117</v>
      </c>
      <c r="H6" s="122" t="s">
        <v>240</v>
      </c>
      <c r="I6" s="122" t="s">
        <v>241</v>
      </c>
      <c r="J6" s="122" t="s">
        <v>242</v>
      </c>
      <c r="K6" s="122" t="s">
        <v>243</v>
      </c>
      <c r="L6" s="122" t="s">
        <v>244</v>
      </c>
      <c r="M6" s="122" t="s">
        <v>109</v>
      </c>
      <c r="N6" s="122" t="s">
        <v>223</v>
      </c>
      <c r="O6" s="126" t="s">
        <v>112</v>
      </c>
      <c r="P6" s="483" t="s">
        <v>113</v>
      </c>
      <c r="Q6" s="651"/>
      <c r="U6" s="62">
        <v>1.05</v>
      </c>
      <c r="Z6" s="62" t="s">
        <v>245</v>
      </c>
      <c r="AA6" s="62" t="s">
        <v>246</v>
      </c>
      <c r="AB6" s="62" t="s">
        <v>117</v>
      </c>
      <c r="AC6" s="62" t="s">
        <v>240</v>
      </c>
      <c r="AD6" s="62" t="s">
        <v>241</v>
      </c>
      <c r="AE6" s="62" t="s">
        <v>242</v>
      </c>
      <c r="AF6" s="62" t="s">
        <v>247</v>
      </c>
      <c r="AG6" s="147" t="s">
        <v>248</v>
      </c>
      <c r="AH6" s="147" t="s">
        <v>123</v>
      </c>
      <c r="AI6" s="147" t="s">
        <v>223</v>
      </c>
      <c r="AJ6" s="147" t="s">
        <v>112</v>
      </c>
      <c r="AK6" s="147" t="s">
        <v>84</v>
      </c>
    </row>
    <row r="7" spans="1:38" ht="26.1" customHeight="1" thickTop="1" thickBot="1">
      <c r="A7" s="632" t="s">
        <v>249</v>
      </c>
      <c r="B7" s="632"/>
      <c r="C7" s="632"/>
      <c r="D7" s="632"/>
      <c r="E7" s="632"/>
      <c r="F7" s="67"/>
      <c r="G7" s="67"/>
      <c r="H7" s="67"/>
      <c r="I7" s="67"/>
      <c r="J7" s="67"/>
      <c r="K7" s="67"/>
      <c r="L7" s="67"/>
      <c r="M7" s="67"/>
      <c r="N7" s="68"/>
      <c r="O7" s="68"/>
      <c r="P7" s="208"/>
      <c r="Q7" s="226"/>
      <c r="T7" s="241">
        <v>0.1</v>
      </c>
      <c r="U7" s="7" t="s">
        <v>250</v>
      </c>
      <c r="V7" s="7"/>
      <c r="W7" s="7"/>
      <c r="X7" s="7"/>
      <c r="Y7" s="7"/>
      <c r="Z7" s="7"/>
      <c r="AA7" s="473"/>
      <c r="AB7" s="473"/>
      <c r="AC7" s="473"/>
      <c r="AD7" s="473"/>
      <c r="AE7" s="473"/>
      <c r="AF7" s="473"/>
      <c r="AG7" s="473"/>
      <c r="AH7" s="473"/>
      <c r="AI7" s="473"/>
      <c r="AJ7" s="473"/>
      <c r="AK7" s="473"/>
    </row>
    <row r="8" spans="1:38" ht="15.9" customHeight="1">
      <c r="A8" s="137" t="s">
        <v>251</v>
      </c>
      <c r="B8" s="34">
        <v>5</v>
      </c>
      <c r="C8" s="34" t="s">
        <v>252</v>
      </c>
      <c r="D8" s="148" t="s">
        <v>129</v>
      </c>
      <c r="E8" s="475">
        <f>IFERROR(Z8*$B$3*IF($B$4="Yes",1+$T$7,1),Y8)</f>
        <v>6617.1</v>
      </c>
      <c r="F8" s="583">
        <f t="shared" ref="F8:P11" si="0">IFERROR(AA8*$B$3*IF($B$4="Yes",1+$T$7,1),AA8)</f>
        <v>7776</v>
      </c>
      <c r="G8" s="474">
        <f t="shared" si="0"/>
        <v>945</v>
      </c>
      <c r="H8" s="474">
        <f t="shared" si="0"/>
        <v>410</v>
      </c>
      <c r="I8" s="474">
        <f t="shared" si="0"/>
        <v>465</v>
      </c>
      <c r="J8" s="474">
        <f t="shared" si="0"/>
        <v>806</v>
      </c>
      <c r="K8" s="474">
        <f t="shared" si="0"/>
        <v>637</v>
      </c>
      <c r="L8" s="474">
        <f t="shared" si="0"/>
        <v>2731</v>
      </c>
      <c r="M8" s="474">
        <f t="shared" si="0"/>
        <v>1264</v>
      </c>
      <c r="N8" s="474">
        <f t="shared" si="0"/>
        <v>1441</v>
      </c>
      <c r="O8" s="474">
        <f t="shared" si="0"/>
        <v>419</v>
      </c>
      <c r="P8" s="475">
        <f t="shared" si="0"/>
        <v>541</v>
      </c>
      <c r="Q8" s="387" t="s">
        <v>142</v>
      </c>
      <c r="S8" s="62">
        <v>9</v>
      </c>
      <c r="T8" s="62" t="s">
        <v>3</v>
      </c>
      <c r="U8" s="6" t="s">
        <v>253</v>
      </c>
      <c r="V8" s="6">
        <v>5</v>
      </c>
      <c r="W8" s="6">
        <v>9</v>
      </c>
      <c r="X8" s="6" t="s">
        <v>254</v>
      </c>
      <c r="Y8" s="6"/>
      <c r="Z8" s="62">
        <v>6617.1</v>
      </c>
      <c r="AA8" s="62">
        <v>7776</v>
      </c>
      <c r="AB8" s="352">
        <v>945</v>
      </c>
      <c r="AC8" s="352">
        <v>410</v>
      </c>
      <c r="AD8" s="352">
        <v>465</v>
      </c>
      <c r="AE8" s="352">
        <v>806</v>
      </c>
      <c r="AF8" s="62">
        <v>637</v>
      </c>
      <c r="AG8" s="294">
        <v>2731</v>
      </c>
      <c r="AH8" s="294">
        <v>1264</v>
      </c>
      <c r="AI8" s="352">
        <v>1441</v>
      </c>
      <c r="AJ8" s="352">
        <v>419</v>
      </c>
      <c r="AK8" s="62">
        <v>541</v>
      </c>
      <c r="AL8" s="476"/>
    </row>
    <row r="9" spans="1:38" ht="15.9" customHeight="1">
      <c r="A9" s="137" t="s">
        <v>255</v>
      </c>
      <c r="B9" s="34">
        <v>7.5</v>
      </c>
      <c r="C9" s="34" t="s">
        <v>256</v>
      </c>
      <c r="D9" s="34" t="s">
        <v>162</v>
      </c>
      <c r="E9" s="385">
        <f>IFERROR(Z9*$B$3*IF($B$4="Yes",1+$T$7,1),Y9)</f>
        <v>7464.4500000000007</v>
      </c>
      <c r="F9" s="253">
        <f t="shared" si="0"/>
        <v>8976</v>
      </c>
      <c r="G9" s="252">
        <f t="shared" si="0"/>
        <v>950.25</v>
      </c>
      <c r="H9" s="252">
        <f t="shared" si="0"/>
        <v>410</v>
      </c>
      <c r="I9" s="252">
        <f t="shared" si="0"/>
        <v>465</v>
      </c>
      <c r="J9" s="252">
        <f t="shared" si="0"/>
        <v>806</v>
      </c>
      <c r="K9" s="252">
        <f t="shared" si="0"/>
        <v>637</v>
      </c>
      <c r="L9" s="252">
        <f t="shared" si="0"/>
        <v>2832</v>
      </c>
      <c r="M9" s="252">
        <f t="shared" si="0"/>
        <v>1298</v>
      </c>
      <c r="N9" s="252">
        <f t="shared" si="0"/>
        <v>1441</v>
      </c>
      <c r="O9" s="252">
        <f t="shared" si="0"/>
        <v>419</v>
      </c>
      <c r="P9" s="385">
        <f t="shared" si="0"/>
        <v>541</v>
      </c>
      <c r="Q9" s="383" t="s">
        <v>142</v>
      </c>
      <c r="S9" s="62">
        <v>13</v>
      </c>
      <c r="T9" s="62" t="s">
        <v>15</v>
      </c>
      <c r="U9" s="6" t="s">
        <v>257</v>
      </c>
      <c r="V9" s="6">
        <v>7.5</v>
      </c>
      <c r="W9" s="6">
        <v>13</v>
      </c>
      <c r="X9" s="6" t="s">
        <v>258</v>
      </c>
      <c r="Y9" s="6"/>
      <c r="Z9" s="62">
        <v>7464.4500000000007</v>
      </c>
      <c r="AA9" s="62">
        <v>8976</v>
      </c>
      <c r="AB9" s="352">
        <v>950.25</v>
      </c>
      <c r="AC9" s="352">
        <v>410</v>
      </c>
      <c r="AD9" s="352">
        <v>465</v>
      </c>
      <c r="AE9" s="352">
        <v>806</v>
      </c>
      <c r="AF9" s="62">
        <v>637</v>
      </c>
      <c r="AG9" s="294">
        <v>2832</v>
      </c>
      <c r="AH9" s="294">
        <v>1298</v>
      </c>
      <c r="AI9" s="352">
        <v>1441</v>
      </c>
      <c r="AJ9" s="352">
        <v>419</v>
      </c>
      <c r="AK9" s="62">
        <v>541</v>
      </c>
      <c r="AL9" s="476"/>
    </row>
    <row r="10" spans="1:38" ht="15.9" customHeight="1">
      <c r="A10" s="137" t="s">
        <v>259</v>
      </c>
      <c r="B10" s="34">
        <v>10</v>
      </c>
      <c r="C10" s="34" t="s">
        <v>260</v>
      </c>
      <c r="D10" s="34" t="s">
        <v>116</v>
      </c>
      <c r="E10" s="385">
        <f>IFERROR(Z10*$B$3*IF($B$4="Yes",1+$T$7,1),Y10)</f>
        <v>7981.05</v>
      </c>
      <c r="F10" s="253">
        <f t="shared" si="0"/>
        <v>9952</v>
      </c>
      <c r="G10" s="252">
        <f t="shared" si="0"/>
        <v>981.75</v>
      </c>
      <c r="H10" s="252">
        <f t="shared" si="0"/>
        <v>410</v>
      </c>
      <c r="I10" s="252">
        <f t="shared" si="0"/>
        <v>465</v>
      </c>
      <c r="J10" s="252">
        <f t="shared" si="0"/>
        <v>806</v>
      </c>
      <c r="K10" s="252">
        <f t="shared" si="0"/>
        <v>637</v>
      </c>
      <c r="L10" s="252">
        <f t="shared" si="0"/>
        <v>3071</v>
      </c>
      <c r="M10" s="252">
        <f t="shared" si="0"/>
        <v>1333</v>
      </c>
      <c r="N10" s="252">
        <f t="shared" si="0"/>
        <v>1441</v>
      </c>
      <c r="O10" s="252">
        <f t="shared" si="0"/>
        <v>419</v>
      </c>
      <c r="P10" s="385">
        <f t="shared" si="0"/>
        <v>541</v>
      </c>
      <c r="Q10" s="383" t="s">
        <v>142</v>
      </c>
      <c r="S10" s="62">
        <v>18</v>
      </c>
      <c r="U10" s="6" t="s">
        <v>261</v>
      </c>
      <c r="V10" s="6">
        <v>10</v>
      </c>
      <c r="W10" s="6">
        <v>18</v>
      </c>
      <c r="X10" s="6" t="s">
        <v>262</v>
      </c>
      <c r="Y10" s="6"/>
      <c r="Z10" s="62">
        <v>7981.05</v>
      </c>
      <c r="AA10" s="62">
        <v>9952</v>
      </c>
      <c r="AB10" s="352">
        <v>981.75</v>
      </c>
      <c r="AC10" s="352">
        <v>410</v>
      </c>
      <c r="AD10" s="352">
        <v>465</v>
      </c>
      <c r="AE10" s="352">
        <v>806</v>
      </c>
      <c r="AF10" s="62">
        <v>637</v>
      </c>
      <c r="AG10" s="294">
        <v>3071</v>
      </c>
      <c r="AH10" s="294">
        <v>1333</v>
      </c>
      <c r="AI10" s="352">
        <v>1441</v>
      </c>
      <c r="AJ10" s="352">
        <v>419</v>
      </c>
      <c r="AK10" s="62">
        <v>541</v>
      </c>
      <c r="AL10" s="476"/>
    </row>
    <row r="11" spans="1:38" ht="15.9" customHeight="1" thickBot="1">
      <c r="A11" s="137" t="s">
        <v>263</v>
      </c>
      <c r="B11" s="34">
        <v>15</v>
      </c>
      <c r="C11" s="34" t="s">
        <v>264</v>
      </c>
      <c r="D11" s="34" t="s">
        <v>167</v>
      </c>
      <c r="E11" s="479">
        <f>IFERROR(Z11*$B$3*IF($B$4="Yes",1+$T$7,1),Y11)</f>
        <v>8972.25</v>
      </c>
      <c r="F11" s="584">
        <f>IFERROR(AA11*$B$3*IF($B$4="Yes",1+$T$7,1),AA11)</f>
        <v>11273</v>
      </c>
      <c r="G11" s="478">
        <f t="shared" si="0"/>
        <v>1329.3</v>
      </c>
      <c r="H11" s="478">
        <f t="shared" si="0"/>
        <v>410</v>
      </c>
      <c r="I11" s="478">
        <f t="shared" si="0"/>
        <v>465</v>
      </c>
      <c r="J11" s="478">
        <f t="shared" si="0"/>
        <v>806</v>
      </c>
      <c r="K11" s="478">
        <f t="shared" si="0"/>
        <v>637</v>
      </c>
      <c r="L11" s="478">
        <f t="shared" si="0"/>
        <v>3822</v>
      </c>
      <c r="M11" s="478">
        <f t="shared" si="0"/>
        <v>1458</v>
      </c>
      <c r="N11" s="478">
        <f t="shared" si="0"/>
        <v>1441</v>
      </c>
      <c r="O11" s="478">
        <f t="shared" si="0"/>
        <v>419</v>
      </c>
      <c r="P11" s="479">
        <f t="shared" si="0"/>
        <v>541</v>
      </c>
      <c r="Q11" s="386" t="s">
        <v>142</v>
      </c>
      <c r="S11" s="62">
        <v>24</v>
      </c>
      <c r="U11" s="6" t="s">
        <v>265</v>
      </c>
      <c r="V11" s="6">
        <v>15</v>
      </c>
      <c r="W11" s="6">
        <v>24</v>
      </c>
      <c r="X11" s="6" t="s">
        <v>266</v>
      </c>
      <c r="Y11" s="6"/>
      <c r="Z11" s="62">
        <v>8972.25</v>
      </c>
      <c r="AA11" s="62">
        <v>11273</v>
      </c>
      <c r="AB11" s="352">
        <v>1329.3</v>
      </c>
      <c r="AC11" s="352">
        <v>410</v>
      </c>
      <c r="AD11" s="352">
        <v>465</v>
      </c>
      <c r="AE11" s="352">
        <v>806</v>
      </c>
      <c r="AF11" s="62">
        <v>637</v>
      </c>
      <c r="AG11" s="294">
        <v>3822</v>
      </c>
      <c r="AH11" s="294">
        <v>1458</v>
      </c>
      <c r="AI11" s="352">
        <v>1441</v>
      </c>
      <c r="AJ11" s="352">
        <v>419</v>
      </c>
      <c r="AK11" s="62">
        <v>541</v>
      </c>
      <c r="AL11" s="476"/>
    </row>
    <row r="12" spans="1:38" ht="15.9" customHeight="1" thickBot="1">
      <c r="A12" s="605" t="s">
        <v>187</v>
      </c>
      <c r="B12" s="399"/>
      <c r="C12" s="400"/>
      <c r="D12" s="400"/>
      <c r="E12" s="400"/>
      <c r="F12" s="400"/>
      <c r="G12" s="400"/>
      <c r="H12" s="400"/>
      <c r="I12" s="400"/>
      <c r="J12" s="400"/>
      <c r="K12" s="400"/>
      <c r="L12" s="400"/>
      <c r="M12" s="400"/>
      <c r="N12" s="400"/>
      <c r="O12" s="400"/>
      <c r="P12" s="471"/>
      <c r="Q12" s="472"/>
      <c r="U12" s="6"/>
      <c r="V12" s="6"/>
      <c r="W12" s="6"/>
      <c r="X12" s="6"/>
      <c r="Y12" s="6"/>
      <c r="Z12" s="6"/>
      <c r="AA12" s="282">
        <v>0</v>
      </c>
      <c r="AB12" s="282"/>
      <c r="AC12" s="282"/>
      <c r="AD12" s="282"/>
      <c r="AE12" s="282"/>
      <c r="AF12" s="282"/>
      <c r="AG12" s="282"/>
      <c r="AH12" s="282"/>
      <c r="AI12" s="282"/>
      <c r="AJ12" s="282"/>
      <c r="AK12" s="282"/>
    </row>
    <row r="13" spans="1:38" ht="15.9" customHeight="1">
      <c r="A13" s="135" t="s">
        <v>60</v>
      </c>
      <c r="B13" s="657" t="s">
        <v>267</v>
      </c>
      <c r="C13" s="657"/>
      <c r="D13" s="657"/>
      <c r="E13" s="658"/>
      <c r="F13" s="491">
        <f>AA14*$B$3</f>
        <v>408</v>
      </c>
      <c r="G13" s="141"/>
      <c r="H13" s="141"/>
      <c r="I13" s="141"/>
      <c r="J13" s="141"/>
      <c r="K13" s="141"/>
      <c r="L13" s="34"/>
      <c r="M13" s="34"/>
      <c r="N13" s="34"/>
      <c r="O13" s="34"/>
      <c r="U13" s="7" t="s">
        <v>187</v>
      </c>
      <c r="V13" s="7"/>
      <c r="W13" s="473"/>
      <c r="X13" s="473"/>
      <c r="Y13" s="473"/>
      <c r="Z13" s="473"/>
      <c r="AA13" s="473">
        <v>0</v>
      </c>
      <c r="AB13" s="473"/>
      <c r="AC13" s="473"/>
      <c r="AD13" s="473"/>
      <c r="AE13" s="473"/>
      <c r="AF13" s="473"/>
      <c r="AG13" s="473"/>
      <c r="AH13" s="473"/>
      <c r="AI13" s="473"/>
      <c r="AJ13" s="473"/>
      <c r="AK13" s="473"/>
    </row>
    <row r="14" spans="1:38" ht="15.9" customHeight="1">
      <c r="A14" s="136" t="s">
        <v>189</v>
      </c>
      <c r="B14" s="659" t="s">
        <v>190</v>
      </c>
      <c r="C14" s="659"/>
      <c r="D14" s="659"/>
      <c r="E14" s="660"/>
      <c r="F14" s="492">
        <f>AA15*$B$3</f>
        <v>499</v>
      </c>
      <c r="G14" s="141"/>
      <c r="H14" s="141"/>
      <c r="I14" s="141"/>
      <c r="J14" s="141"/>
      <c r="K14" s="141"/>
      <c r="L14" s="34"/>
      <c r="M14" s="34"/>
      <c r="N14" s="34"/>
      <c r="O14" s="34"/>
      <c r="U14" s="6" t="s">
        <v>60</v>
      </c>
      <c r="V14" s="6" t="s">
        <v>268</v>
      </c>
      <c r="W14" s="6"/>
      <c r="X14" s="6"/>
      <c r="Y14" s="6"/>
      <c r="Z14" s="6"/>
      <c r="AA14" s="378">
        <v>408</v>
      </c>
      <c r="AB14" s="282"/>
      <c r="AC14" s="282"/>
      <c r="AD14" s="282"/>
      <c r="AE14" s="282"/>
      <c r="AF14" s="282"/>
      <c r="AG14" s="6"/>
      <c r="AH14" s="6"/>
      <c r="AI14" s="6"/>
      <c r="AJ14" s="6"/>
      <c r="AK14" s="6"/>
    </row>
    <row r="15" spans="1:38" ht="15.9" customHeight="1">
      <c r="A15" s="135" t="s">
        <v>191</v>
      </c>
      <c r="B15" s="657" t="s">
        <v>192</v>
      </c>
      <c r="C15" s="657"/>
      <c r="D15" s="657"/>
      <c r="E15" s="658"/>
      <c r="F15" s="493">
        <f>AA16*$B$3</f>
        <v>547</v>
      </c>
      <c r="G15" s="141"/>
      <c r="H15" s="141"/>
      <c r="I15" s="141"/>
      <c r="J15" s="141"/>
      <c r="K15" s="141"/>
      <c r="L15" s="34"/>
      <c r="M15" s="34"/>
      <c r="N15" s="34"/>
      <c r="O15" s="34"/>
      <c r="U15" s="6" t="s">
        <v>189</v>
      </c>
      <c r="V15" s="6" t="s">
        <v>190</v>
      </c>
      <c r="W15" s="6"/>
      <c r="X15" s="6"/>
      <c r="Y15" s="6"/>
      <c r="Z15" s="6"/>
      <c r="AA15" s="378">
        <v>499</v>
      </c>
      <c r="AB15" s="282"/>
      <c r="AC15" s="282"/>
      <c r="AD15" s="282"/>
      <c r="AE15" s="282"/>
      <c r="AF15" s="282"/>
      <c r="AG15" s="6"/>
      <c r="AH15" s="6"/>
      <c r="AI15" s="6"/>
      <c r="AJ15" s="6"/>
      <c r="AK15" s="6"/>
    </row>
    <row r="16" spans="1:38" ht="15.9" customHeight="1">
      <c r="A16" s="137" t="s">
        <v>193</v>
      </c>
      <c r="B16" s="637" t="s">
        <v>194</v>
      </c>
      <c r="C16" s="637"/>
      <c r="D16" s="637"/>
      <c r="E16" s="661"/>
      <c r="F16" s="477">
        <f>AA17*$B$3</f>
        <v>647</v>
      </c>
      <c r="G16" s="141"/>
      <c r="H16" s="141"/>
      <c r="I16" s="141"/>
      <c r="J16" s="141"/>
      <c r="K16" s="141"/>
      <c r="L16" s="34"/>
      <c r="M16" s="34"/>
      <c r="N16" s="34"/>
      <c r="O16" s="34"/>
      <c r="U16" s="6" t="s">
        <v>191</v>
      </c>
      <c r="V16" s="6" t="s">
        <v>192</v>
      </c>
      <c r="W16" s="6"/>
      <c r="X16" s="6"/>
      <c r="Y16" s="6"/>
      <c r="Z16" s="6"/>
      <c r="AA16" s="378">
        <v>547</v>
      </c>
      <c r="AB16" s="282"/>
      <c r="AC16" s="282"/>
      <c r="AD16" s="282"/>
      <c r="AE16" s="282"/>
      <c r="AF16" s="282"/>
      <c r="AG16" s="6"/>
      <c r="AH16" s="6"/>
      <c r="AI16" s="6"/>
      <c r="AJ16" s="6"/>
      <c r="AK16" s="6"/>
    </row>
    <row r="17" spans="1:37" ht="15.9" customHeight="1" thickBot="1">
      <c r="A17" s="135" t="s">
        <v>197</v>
      </c>
      <c r="B17" s="657" t="s">
        <v>198</v>
      </c>
      <c r="C17" s="657"/>
      <c r="D17" s="657"/>
      <c r="E17" s="658"/>
      <c r="F17" s="494">
        <f>AA18*$B$3</f>
        <v>328</v>
      </c>
      <c r="G17" s="141"/>
      <c r="H17" s="141"/>
      <c r="I17" s="141"/>
      <c r="J17" s="141"/>
      <c r="K17" s="141"/>
      <c r="L17" s="34"/>
      <c r="M17" s="34"/>
      <c r="N17" s="34"/>
      <c r="O17" s="34"/>
      <c r="P17" s="64"/>
      <c r="U17" s="6" t="s">
        <v>193</v>
      </c>
      <c r="V17" s="6" t="s">
        <v>194</v>
      </c>
      <c r="W17" s="6"/>
      <c r="X17" s="6"/>
      <c r="Y17" s="6"/>
      <c r="Z17" s="6"/>
      <c r="AA17" s="378">
        <v>647</v>
      </c>
      <c r="AB17" s="282"/>
      <c r="AC17" s="282"/>
      <c r="AD17" s="282"/>
      <c r="AE17" s="282"/>
      <c r="AF17" s="282"/>
      <c r="AG17" s="6"/>
      <c r="AH17" s="6"/>
      <c r="AI17" s="6"/>
      <c r="AJ17" s="6"/>
      <c r="AK17" s="6"/>
    </row>
    <row r="18" spans="1:37" ht="21.75" customHeight="1">
      <c r="A18" s="489" t="s">
        <v>269</v>
      </c>
      <c r="B18" s="490"/>
      <c r="C18" s="490"/>
      <c r="D18" s="490"/>
      <c r="E18" s="490"/>
      <c r="F18" s="490"/>
      <c r="G18" s="393"/>
      <c r="H18" s="393"/>
      <c r="I18" s="393"/>
      <c r="J18" s="393"/>
      <c r="K18" s="393"/>
      <c r="L18" s="393"/>
      <c r="M18" s="393"/>
      <c r="N18" s="393"/>
      <c r="O18" s="393"/>
      <c r="P18" s="295"/>
      <c r="U18" s="30"/>
      <c r="V18" s="30"/>
      <c r="W18" s="30"/>
      <c r="X18" s="30"/>
      <c r="Y18" s="30"/>
      <c r="Z18" s="30"/>
      <c r="AA18" s="282">
        <v>328</v>
      </c>
      <c r="AB18" s="282"/>
      <c r="AC18" s="282"/>
      <c r="AD18" s="282"/>
      <c r="AE18" s="282"/>
      <c r="AF18" s="282"/>
      <c r="AG18" s="480"/>
      <c r="AH18" s="480"/>
      <c r="AI18" s="480"/>
      <c r="AJ18" s="480"/>
      <c r="AK18" s="480"/>
    </row>
    <row r="19" spans="1:37" ht="13.5" customHeight="1">
      <c r="D19" s="6"/>
      <c r="P19" s="64"/>
      <c r="U19" s="6" t="s">
        <v>270</v>
      </c>
      <c r="V19" s="6"/>
      <c r="W19" s="6"/>
      <c r="X19" s="6" t="s">
        <v>118</v>
      </c>
      <c r="Y19" s="6"/>
      <c r="Z19" s="6"/>
      <c r="AA19" s="378">
        <v>806.26140000000009</v>
      </c>
      <c r="AB19" s="282"/>
      <c r="AC19" s="282"/>
      <c r="AD19" s="282"/>
      <c r="AE19" s="282"/>
      <c r="AF19" s="282"/>
      <c r="AG19" s="6"/>
      <c r="AH19" s="6"/>
      <c r="AI19" s="6"/>
      <c r="AJ19" s="6"/>
      <c r="AK19" s="6"/>
    </row>
    <row r="20" spans="1:37" ht="13.5" customHeight="1"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</row>
    <row r="21" spans="1:37" ht="13.5" customHeight="1"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</row>
    <row r="22" spans="1:37" ht="13.5" customHeight="1">
      <c r="U22" s="15"/>
      <c r="V22" s="15"/>
      <c r="W22" s="15"/>
      <c r="X22" s="15"/>
      <c r="Y22" s="15"/>
      <c r="Z22" s="15"/>
      <c r="AA22" s="282"/>
      <c r="AB22" s="282"/>
      <c r="AC22" s="282"/>
      <c r="AD22" s="282"/>
      <c r="AE22" s="131"/>
      <c r="AF22" s="131"/>
      <c r="AG22" s="15"/>
      <c r="AH22" s="15"/>
      <c r="AI22" s="15"/>
      <c r="AJ22" s="15"/>
    </row>
    <row r="23" spans="1:37" ht="14.4">
      <c r="U23" s="15"/>
      <c r="V23" s="15"/>
      <c r="W23" s="15"/>
      <c r="X23" s="15"/>
      <c r="Y23" s="15"/>
      <c r="Z23" s="15"/>
      <c r="AA23" s="282"/>
      <c r="AB23" s="282"/>
      <c r="AC23" s="282"/>
      <c r="AD23" s="282"/>
      <c r="AE23" s="131"/>
      <c r="AF23" s="131"/>
      <c r="AG23" s="15"/>
      <c r="AH23" s="15"/>
      <c r="AI23" s="15"/>
      <c r="AJ23" s="15"/>
    </row>
    <row r="24" spans="1:37" ht="14.4">
      <c r="U24" s="15"/>
      <c r="V24" s="15"/>
      <c r="W24" s="15"/>
      <c r="X24" s="15"/>
      <c r="Y24" s="15"/>
      <c r="Z24" s="15"/>
      <c r="AA24" s="282"/>
      <c r="AB24" s="282"/>
      <c r="AC24" s="282"/>
      <c r="AD24" s="282"/>
      <c r="AE24" s="131"/>
      <c r="AF24" s="131"/>
      <c r="AG24" s="15"/>
      <c r="AH24" s="15"/>
      <c r="AI24" s="15"/>
      <c r="AJ24" s="15"/>
    </row>
    <row r="25" spans="1:37" ht="14.4">
      <c r="U25" s="15"/>
      <c r="V25" s="15"/>
      <c r="W25" s="15"/>
      <c r="X25" s="15"/>
      <c r="Y25" s="15"/>
      <c r="Z25" s="15"/>
      <c r="AA25" s="282"/>
      <c r="AB25" s="282"/>
      <c r="AC25" s="282"/>
      <c r="AD25" s="282"/>
      <c r="AE25" s="131"/>
      <c r="AF25" s="131"/>
      <c r="AG25" s="15"/>
      <c r="AH25" s="15"/>
      <c r="AI25" s="15"/>
      <c r="AJ25" s="15"/>
    </row>
    <row r="26" spans="1:37" ht="14.4"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</row>
    <row r="27" spans="1:37" ht="14.4"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</row>
    <row r="28" spans="1:37" ht="14.4"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</row>
    <row r="29" spans="1:37" ht="14.4"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</row>
    <row r="30" spans="1:37" ht="14.4"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</row>
    <row r="31" spans="1:37" ht="14.4">
      <c r="R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</row>
    <row r="32" spans="1:37" ht="14.4">
      <c r="R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</row>
    <row r="33" spans="18:20" ht="14.4">
      <c r="R33" s="15"/>
      <c r="S33" s="15"/>
      <c r="T33" s="15"/>
    </row>
    <row r="34" spans="18:20" ht="14.4">
      <c r="R34" s="15"/>
      <c r="S34" s="15"/>
      <c r="T34" s="15"/>
    </row>
    <row r="35" spans="18:20" ht="14.4">
      <c r="R35" s="15"/>
      <c r="S35" s="15"/>
      <c r="T35" s="15"/>
    </row>
    <row r="36" spans="18:20" ht="14.4">
      <c r="R36" s="15"/>
      <c r="S36" s="15"/>
      <c r="T36" s="15"/>
    </row>
    <row r="37" spans="18:20" ht="14.4">
      <c r="R37" s="15"/>
      <c r="S37" s="15"/>
      <c r="T37" s="15"/>
    </row>
    <row r="38" spans="18:20" ht="14.4">
      <c r="S38" s="15"/>
      <c r="T38" s="15"/>
    </row>
    <row r="39" spans="18:20" ht="14.4">
      <c r="S39" s="15"/>
    </row>
  </sheetData>
  <customSheetViews>
    <customSheetView guid="{4A9D9545-502F-44A8-8968-3A0D22A1A170}" scale="115" hiddenColumns="1">
      <selection activeCell="C42" sqref="C42"/>
      <pageMargins left="0" right="0" top="0" bottom="0" header="0" footer="0"/>
      <pageSetup orientation="portrait" r:id="rId1"/>
      <headerFooter>
        <oddHeader>&amp;C&amp;G</oddHeader>
        <oddFooter>&amp;L&amp;"+,Regular"&amp;8Retail&amp;C&amp;"+,Regular"&amp;8Subject to change without notice.&amp;R&amp;"+,Regular"&amp;8Effective 1.1.2017</oddFooter>
      </headerFooter>
    </customSheetView>
    <customSheetView guid="{5D874107-FBC9-4C2E-97C2-404610811BFF}" scale="145" hiddenColumns="1">
      <selection activeCell="M6" sqref="M6"/>
      <pageMargins left="0" right="0" top="0" bottom="0" header="0" footer="0"/>
      <pageSetup orientation="portrait" r:id="rId2"/>
      <headerFooter>
        <oddHeader>&amp;C&amp;G</oddHeader>
        <oddFooter>&amp;L&amp;"+,Regular"&amp;8Retail&amp;C&amp;"+,Regular"&amp;8Subject to change without notice.&amp;R&amp;"+,Regular"&amp;8Effective 1.1.2017</oddFooter>
      </headerFooter>
    </customSheetView>
    <customSheetView guid="{538B1E30-7BDD-4A72-AF3A-A2A3D77B6373}" scale="145" hiddenColumns="1">
      <selection activeCell="M6" sqref="M6"/>
      <pageMargins left="0" right="0" top="0" bottom="0" header="0" footer="0"/>
      <pageSetup orientation="portrait" r:id="rId3"/>
      <headerFooter>
        <oddHeader>&amp;C&amp;G</oddHeader>
        <oddFooter>&amp;L&amp;"+,Regular"&amp;8Retail&amp;C&amp;"+,Regular"&amp;8Subject to change without notice.&amp;R&amp;"+,Regular"&amp;8Effective 1.1.2017</oddFooter>
      </headerFooter>
    </customSheetView>
  </customSheetViews>
  <mergeCells count="12">
    <mergeCell ref="B17:E17"/>
    <mergeCell ref="A7:E7"/>
    <mergeCell ref="B13:E13"/>
    <mergeCell ref="B14:E14"/>
    <mergeCell ref="B15:E15"/>
    <mergeCell ref="B16:E16"/>
    <mergeCell ref="Q3:Q6"/>
    <mergeCell ref="A1:C1"/>
    <mergeCell ref="H4:J4"/>
    <mergeCell ref="L4:M4"/>
    <mergeCell ref="N4:O4"/>
    <mergeCell ref="F3:P3"/>
  </mergeCells>
  <conditionalFormatting sqref="A4:B4">
    <cfRule type="expression" dxfId="57" priority="23">
      <formula>$B$4="Yes"</formula>
    </cfRule>
  </conditionalFormatting>
  <conditionalFormatting sqref="A8:Q11">
    <cfRule type="expression" dxfId="56" priority="3">
      <formula>MOD(ROW(),2)=0</formula>
    </cfRule>
    <cfRule type="expression" dxfId="55" priority="4">
      <formula>#REF!=$B8</formula>
    </cfRule>
  </conditionalFormatting>
  <conditionalFormatting sqref="B4">
    <cfRule type="expression" dxfId="54" priority="24">
      <formula>$P$8="Yes"</formula>
    </cfRule>
  </conditionalFormatting>
  <conditionalFormatting sqref="E8:Q11">
    <cfRule type="expression" dxfId="53" priority="5">
      <formula>$B$4="Yes"</formula>
    </cfRule>
  </conditionalFormatting>
  <conditionalFormatting sqref="U8:W9 Y8:Y9">
    <cfRule type="expression" dxfId="52" priority="32">
      <formula>#REF!=$B18</formula>
    </cfRule>
  </conditionalFormatting>
  <conditionalFormatting sqref="U10:W10 Y10">
    <cfRule type="expression" dxfId="51" priority="373">
      <formula>#REF!=#REF!</formula>
    </cfRule>
  </conditionalFormatting>
  <conditionalFormatting sqref="U11:W11 Y11">
    <cfRule type="expression" dxfId="50" priority="370">
      <formula>#REF!=$B20</formula>
    </cfRule>
  </conditionalFormatting>
  <conditionalFormatting sqref="U12:Z19 AG12:AK19 U8:Y11">
    <cfRule type="expression" dxfId="49" priority="21">
      <formula>MOD(ROW(),2)=0</formula>
    </cfRule>
  </conditionalFormatting>
  <conditionalFormatting sqref="U12:AK12">
    <cfRule type="expression" dxfId="48" priority="371">
      <formula>#REF!=#REF!</formula>
    </cfRule>
  </conditionalFormatting>
  <conditionalFormatting sqref="U18:AK18">
    <cfRule type="expression" dxfId="47" priority="2">
      <formula>#REF!=#REF!</formula>
    </cfRule>
  </conditionalFormatting>
  <conditionalFormatting sqref="X8:X11">
    <cfRule type="expression" dxfId="46" priority="22">
      <formula>#REF!=$B8</formula>
    </cfRule>
  </conditionalFormatting>
  <conditionalFormatting sqref="X14:Z17">
    <cfRule type="expression" dxfId="45" priority="27">
      <formula>MOD(ROW(),2)=0</formula>
    </cfRule>
  </conditionalFormatting>
  <conditionalFormatting sqref="AA12:AF12">
    <cfRule type="expression" dxfId="44" priority="26">
      <formula>MOD(ROW(),2)=0</formula>
    </cfRule>
  </conditionalFormatting>
  <conditionalFormatting sqref="AA18:AF18">
    <cfRule type="expression" dxfId="43" priority="1">
      <formula>MOD(ROW(),2)=0</formula>
    </cfRule>
  </conditionalFormatting>
  <conditionalFormatting sqref="AB14:AF17 AB19:AF19">
    <cfRule type="expression" dxfId="42" priority="25">
      <formula>MOD(ROW(),2)=0</formula>
    </cfRule>
    <cfRule type="expression" dxfId="41" priority="368">
      <formula>#REF!=$B22</formula>
    </cfRule>
  </conditionalFormatting>
  <dataValidations count="1">
    <dataValidation type="list" allowBlank="1" showInputMessage="1" showErrorMessage="1" sqref="B4" xr:uid="{4EE841BA-D4E4-483B-91DC-A001574F7B8E}">
      <formula1>$T$8:$T$9</formula1>
    </dataValidation>
  </dataValidations>
  <pageMargins left="0.7" right="0.7" top="1.3" bottom="0.75" header="0.7" footer="0.3"/>
  <pageSetup orientation="portrait" r:id="rId4"/>
  <drawing r:id="rId5"/>
  <legacyDrawingHF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1" tint="0.34998626667073579"/>
  </sheetPr>
  <dimension ref="A1:AX129"/>
  <sheetViews>
    <sheetView zoomScaleNormal="100" workbookViewId="0">
      <selection activeCell="B3" sqref="B3"/>
    </sheetView>
  </sheetViews>
  <sheetFormatPr defaultColWidth="8.88671875" defaultRowHeight="14.4"/>
  <cols>
    <col min="1" max="1" width="13.6640625" style="238" customWidth="1"/>
    <col min="2" max="2" width="6.5546875" style="62" customWidth="1"/>
    <col min="3" max="3" width="10.6640625" style="62" customWidth="1"/>
    <col min="4" max="4" width="19.88671875" style="62" bestFit="1" customWidth="1"/>
    <col min="5" max="6" width="11.6640625" style="62" customWidth="1"/>
    <col min="7" max="7" width="13.5546875" style="62" customWidth="1"/>
    <col min="8" max="9" width="11.6640625" style="62" customWidth="1"/>
    <col min="10" max="10" width="13.5546875" style="62" customWidth="1"/>
    <col min="11" max="15" width="11.6640625" style="62" customWidth="1"/>
    <col min="16" max="16" width="11.33203125" style="62" customWidth="1"/>
    <col min="17" max="18" width="11.6640625" style="62" customWidth="1"/>
    <col min="19" max="19" width="10.6640625" style="62" customWidth="1"/>
    <col min="20" max="21" width="12" style="62" customWidth="1"/>
    <col min="22" max="22" width="10.6640625" style="62" customWidth="1"/>
    <col min="23" max="23" width="14" style="15" customWidth="1"/>
    <col min="24" max="25" width="14.21875" style="15" hidden="1" customWidth="1"/>
    <col min="26" max="26" width="14.21875" style="62" hidden="1" customWidth="1"/>
    <col min="27" max="48" width="14.21875" style="15" hidden="1" customWidth="1"/>
    <col min="49" max="49" width="14.21875" style="15" customWidth="1"/>
    <col min="50" max="50" width="12.21875" style="15" customWidth="1"/>
    <col min="51" max="57" width="10.6640625" style="15" customWidth="1"/>
    <col min="58" max="16384" width="8.88671875" style="15"/>
  </cols>
  <sheetData>
    <row r="1" spans="1:50" ht="27.9" customHeight="1">
      <c r="A1" s="614" t="s">
        <v>271</v>
      </c>
      <c r="B1" s="614"/>
      <c r="C1" s="614"/>
      <c r="D1" s="614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V1" s="15"/>
      <c r="Z1" s="241">
        <v>0.1</v>
      </c>
      <c r="AA1" s="109" t="s">
        <v>66</v>
      </c>
      <c r="AB1" s="108" t="s">
        <v>67</v>
      </c>
      <c r="AC1" s="108" t="s">
        <v>68</v>
      </c>
      <c r="AD1" s="108" t="s">
        <v>69</v>
      </c>
      <c r="AE1" s="108"/>
      <c r="AF1" s="108" t="s">
        <v>70</v>
      </c>
      <c r="AG1" s="108" t="s">
        <v>71</v>
      </c>
      <c r="AH1" s="108" t="s">
        <v>72</v>
      </c>
      <c r="AI1" s="108"/>
      <c r="AJ1" s="108"/>
      <c r="AK1" s="108"/>
      <c r="AL1" s="108"/>
    </row>
    <row r="2" spans="1:50" ht="18" customHeight="1" thickBot="1">
      <c r="A2" s="89"/>
      <c r="B2" s="234"/>
      <c r="C2" s="234"/>
      <c r="D2" s="234"/>
      <c r="V2" s="15"/>
      <c r="Z2" s="97" t="s">
        <v>3</v>
      </c>
      <c r="AA2" s="109"/>
      <c r="AB2" s="108">
        <v>6</v>
      </c>
      <c r="AC2" s="108">
        <v>42</v>
      </c>
      <c r="AD2" s="108" t="s">
        <v>871</v>
      </c>
      <c r="AE2" s="108"/>
      <c r="AF2" s="108" t="s">
        <v>74</v>
      </c>
      <c r="AG2" s="108">
        <v>76</v>
      </c>
      <c r="AH2" s="108">
        <v>107</v>
      </c>
      <c r="AI2" s="108"/>
      <c r="AJ2" s="108"/>
      <c r="AK2" s="108"/>
      <c r="AL2" s="108"/>
    </row>
    <row r="3" spans="1:50" ht="18" customHeight="1" thickBot="1">
      <c r="A3" s="284" t="s">
        <v>0</v>
      </c>
      <c r="B3" s="85">
        <v>1</v>
      </c>
      <c r="C3" s="234"/>
      <c r="D3" s="234"/>
      <c r="V3" s="15"/>
      <c r="Z3" s="97" t="s">
        <v>15</v>
      </c>
      <c r="AA3" s="110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</row>
    <row r="4" spans="1:50" ht="17.399999999999999" customHeight="1" thickTop="1" thickBot="1">
      <c r="A4" s="284" t="s">
        <v>2</v>
      </c>
      <c r="B4" s="85" t="s">
        <v>3</v>
      </c>
      <c r="F4" s="674" t="s">
        <v>75</v>
      </c>
      <c r="G4" s="675"/>
      <c r="H4" s="675"/>
      <c r="I4" s="675"/>
      <c r="J4" s="675"/>
      <c r="K4" s="675"/>
      <c r="L4" s="675"/>
      <c r="M4" s="675"/>
      <c r="N4" s="675"/>
      <c r="O4" s="675"/>
      <c r="P4" s="675"/>
      <c r="Q4" s="675"/>
      <c r="R4" s="675"/>
      <c r="S4" s="675"/>
      <c r="T4" s="668" t="s">
        <v>76</v>
      </c>
      <c r="U4" s="671" t="s">
        <v>272</v>
      </c>
    </row>
    <row r="5" spans="1:50" ht="16.2" thickBot="1">
      <c r="F5" s="676" t="s">
        <v>77</v>
      </c>
      <c r="G5" s="677"/>
      <c r="H5" s="233" t="s">
        <v>78</v>
      </c>
      <c r="I5" s="231" t="s">
        <v>80</v>
      </c>
      <c r="J5" s="678" t="s">
        <v>79</v>
      </c>
      <c r="K5" s="679"/>
      <c r="L5" s="680"/>
      <c r="M5" s="150" t="s">
        <v>81</v>
      </c>
      <c r="N5" s="678" t="s">
        <v>82</v>
      </c>
      <c r="O5" s="680"/>
      <c r="P5" s="154" t="s">
        <v>124</v>
      </c>
      <c r="Q5" s="678" t="s">
        <v>83</v>
      </c>
      <c r="R5" s="680"/>
      <c r="S5" s="227" t="s">
        <v>273</v>
      </c>
      <c r="T5" s="669"/>
      <c r="U5" s="672"/>
      <c r="V5" s="15"/>
      <c r="Z5" s="84"/>
      <c r="AA5" s="62"/>
      <c r="AB5" s="62"/>
    </row>
    <row r="6" spans="1:50" ht="16.2" thickBot="1">
      <c r="D6" s="451" t="s">
        <v>274</v>
      </c>
      <c r="F6" s="32" t="s">
        <v>85</v>
      </c>
      <c r="G6" s="441" t="s">
        <v>86</v>
      </c>
      <c r="H6" s="32" t="s">
        <v>87</v>
      </c>
      <c r="I6" s="232" t="s">
        <v>275</v>
      </c>
      <c r="J6" s="91" t="s">
        <v>88</v>
      </c>
      <c r="K6" s="33" t="s">
        <v>89</v>
      </c>
      <c r="L6" s="92" t="s">
        <v>90</v>
      </c>
      <c r="M6" s="33" t="s">
        <v>840</v>
      </c>
      <c r="N6" s="91" t="s">
        <v>91</v>
      </c>
      <c r="O6" s="92" t="s">
        <v>92</v>
      </c>
      <c r="P6" s="432" t="s">
        <v>93</v>
      </c>
      <c r="Q6" s="33" t="s">
        <v>94</v>
      </c>
      <c r="R6" s="33" t="s">
        <v>95</v>
      </c>
      <c r="S6" s="91" t="s">
        <v>96</v>
      </c>
      <c r="T6" s="669"/>
      <c r="U6" s="672"/>
      <c r="V6" s="15"/>
      <c r="Z6" s="84"/>
      <c r="AA6" s="62"/>
      <c r="AB6" s="62"/>
      <c r="AD6" s="15" t="s">
        <v>97</v>
      </c>
      <c r="AE6" s="15" t="s">
        <v>207</v>
      </c>
      <c r="AF6" s="15" t="s">
        <v>85</v>
      </c>
      <c r="AG6" s="15" t="s">
        <v>86</v>
      </c>
      <c r="AH6" s="15" t="s">
        <v>87</v>
      </c>
      <c r="AI6" s="15" t="s">
        <v>275</v>
      </c>
      <c r="AJ6" s="15" t="s">
        <v>88</v>
      </c>
      <c r="AK6" s="15" t="s">
        <v>89</v>
      </c>
      <c r="AL6" s="15" t="s">
        <v>90</v>
      </c>
      <c r="AM6" s="15" t="s">
        <v>840</v>
      </c>
      <c r="AN6" s="15" t="s">
        <v>91</v>
      </c>
      <c r="AO6" s="15" t="s">
        <v>92</v>
      </c>
      <c r="AP6" s="15" t="s">
        <v>93</v>
      </c>
      <c r="AQ6" s="15" t="s">
        <v>94</v>
      </c>
      <c r="AR6" s="15" t="s">
        <v>95</v>
      </c>
      <c r="AS6" s="15" t="s">
        <v>96</v>
      </c>
      <c r="AT6" s="15" t="s">
        <v>276</v>
      </c>
      <c r="AU6" s="15" t="s">
        <v>277</v>
      </c>
    </row>
    <row r="7" spans="1:50" ht="35.25" customHeight="1" thickBot="1">
      <c r="A7" s="523" t="s">
        <v>41</v>
      </c>
      <c r="B7" s="448" t="s">
        <v>98</v>
      </c>
      <c r="C7" s="449" t="s">
        <v>278</v>
      </c>
      <c r="D7" s="448" t="s">
        <v>239</v>
      </c>
      <c r="E7" s="450" t="str">
        <f>IF(B3=1,"List Price","Net Price")</f>
        <v>List Price</v>
      </c>
      <c r="F7" s="453" t="s">
        <v>100</v>
      </c>
      <c r="G7" s="454" t="s">
        <v>101</v>
      </c>
      <c r="H7" s="125" t="s">
        <v>117</v>
      </c>
      <c r="I7" s="125" t="s">
        <v>279</v>
      </c>
      <c r="J7" s="122" t="s">
        <v>216</v>
      </c>
      <c r="K7" s="122" t="s">
        <v>119</v>
      </c>
      <c r="L7" s="126" t="s">
        <v>120</v>
      </c>
      <c r="M7" s="126" t="s">
        <v>107</v>
      </c>
      <c r="N7" s="122" t="s">
        <v>108</v>
      </c>
      <c r="O7" s="122" t="s">
        <v>109</v>
      </c>
      <c r="P7" s="121" t="s">
        <v>280</v>
      </c>
      <c r="Q7" s="119" t="s">
        <v>111</v>
      </c>
      <c r="R7" s="175" t="s">
        <v>112</v>
      </c>
      <c r="S7" s="228" t="s">
        <v>113</v>
      </c>
      <c r="T7" s="670"/>
      <c r="U7" s="673"/>
      <c r="AA7" s="117" t="s">
        <v>41</v>
      </c>
      <c r="AB7" s="117" t="s">
        <v>98</v>
      </c>
      <c r="AC7" s="117" t="s">
        <v>278</v>
      </c>
      <c r="AD7" s="117" t="s">
        <v>115</v>
      </c>
      <c r="AE7" s="117" t="s">
        <v>31</v>
      </c>
      <c r="AF7" s="117" t="s">
        <v>281</v>
      </c>
      <c r="AG7" s="117" t="s">
        <v>282</v>
      </c>
      <c r="AH7" s="117" t="s">
        <v>117</v>
      </c>
      <c r="AI7" s="117" t="s">
        <v>279</v>
      </c>
      <c r="AJ7" s="117" t="s">
        <v>118</v>
      </c>
      <c r="AK7" s="117" t="s">
        <v>119</v>
      </c>
      <c r="AL7" s="117" t="s">
        <v>120</v>
      </c>
      <c r="AM7" s="351" t="s">
        <v>107</v>
      </c>
      <c r="AN7" s="117" t="s">
        <v>283</v>
      </c>
      <c r="AO7" s="117" t="s">
        <v>284</v>
      </c>
      <c r="AP7" s="117" t="s">
        <v>124</v>
      </c>
      <c r="AQ7" s="117" t="s">
        <v>223</v>
      </c>
      <c r="AR7" s="117" t="s">
        <v>112</v>
      </c>
      <c r="AS7" s="117" t="s">
        <v>227</v>
      </c>
    </row>
    <row r="8" spans="1:50" ht="16.5" customHeight="1" thickBot="1">
      <c r="A8" s="632" t="s">
        <v>285</v>
      </c>
      <c r="B8" s="632"/>
      <c r="C8" s="632"/>
      <c r="D8" s="632"/>
      <c r="E8" s="632"/>
      <c r="F8" s="632"/>
      <c r="G8" s="356"/>
      <c r="H8" s="102"/>
      <c r="I8" s="102"/>
      <c r="J8" s="322"/>
      <c r="K8" s="322"/>
      <c r="L8" s="323"/>
      <c r="M8" s="102"/>
      <c r="N8" s="102"/>
      <c r="O8" s="102"/>
      <c r="P8" s="102"/>
      <c r="Q8" s="102"/>
      <c r="R8" s="102"/>
      <c r="S8" s="357"/>
      <c r="T8" s="298"/>
      <c r="U8" s="358"/>
      <c r="Z8" s="379">
        <v>1.079</v>
      </c>
      <c r="AA8" s="353" t="s">
        <v>286</v>
      </c>
      <c r="AB8" s="353"/>
      <c r="AC8" s="353"/>
      <c r="AD8" s="598"/>
      <c r="AE8" s="598"/>
      <c r="AF8" s="598"/>
      <c r="AG8" s="598"/>
      <c r="AH8" s="599">
        <v>1.05</v>
      </c>
      <c r="AI8" s="598"/>
      <c r="AJ8" s="598"/>
      <c r="AK8" s="598"/>
      <c r="AL8" s="598"/>
      <c r="AM8" s="598"/>
      <c r="AN8" s="598"/>
      <c r="AO8" s="598"/>
      <c r="AP8" s="598"/>
      <c r="AQ8" s="598"/>
      <c r="AR8" s="598"/>
      <c r="AS8" s="598"/>
      <c r="AW8" s="63"/>
      <c r="AX8" s="63"/>
    </row>
    <row r="9" spans="1:50" ht="15.9" customHeight="1">
      <c r="A9" s="524" t="s">
        <v>287</v>
      </c>
      <c r="B9" s="74">
        <v>5</v>
      </c>
      <c r="C9" s="74" t="str">
        <f>AC9</f>
        <v>230 V, 3 Ph</v>
      </c>
      <c r="D9" s="74" t="s">
        <v>116</v>
      </c>
      <c r="E9" s="247">
        <f>IFERROR(AD9*$B$3*IF($B$4="Yes",1+$Z$1,1),AD9)</f>
        <v>8775.5069999999996</v>
      </c>
      <c r="F9" s="455" t="s">
        <v>57</v>
      </c>
      <c r="G9" s="456" t="s">
        <v>57</v>
      </c>
      <c r="H9" s="303">
        <f>IFERROR(AH9*$B$3*IF($B$4="Yes",1+$Z$1,1),AH9)</f>
        <v>945</v>
      </c>
      <c r="I9" s="303" t="s">
        <v>57</v>
      </c>
      <c r="J9" s="303">
        <f t="shared" ref="J9:S13" si="0">IFERROR(AJ9*$B$3*IF($B$4="Yes",1+$Z$1,1),AJ9)</f>
        <v>806.26140000000009</v>
      </c>
      <c r="K9" s="303">
        <f t="shared" si="0"/>
        <v>409.73940000000005</v>
      </c>
      <c r="L9" s="303">
        <f t="shared" si="0"/>
        <v>464.81190000000004</v>
      </c>
      <c r="M9" s="303">
        <f t="shared" si="0"/>
        <v>637.35</v>
      </c>
      <c r="N9" s="318">
        <f t="shared" si="0"/>
        <v>3071</v>
      </c>
      <c r="O9" s="303">
        <f t="shared" si="0"/>
        <v>1473</v>
      </c>
      <c r="P9" s="310">
        <f t="shared" si="0"/>
        <v>1094.1000000000001</v>
      </c>
      <c r="Q9" s="303">
        <f t="shared" si="0"/>
        <v>1440.6966000000002</v>
      </c>
      <c r="R9" s="317">
        <f t="shared" si="0"/>
        <v>418.95000000000005</v>
      </c>
      <c r="S9" s="317">
        <f t="shared" si="0"/>
        <v>540.75</v>
      </c>
      <c r="T9" s="360" t="s">
        <v>288</v>
      </c>
      <c r="U9" s="307" t="s">
        <v>57</v>
      </c>
      <c r="Z9" s="354" t="s">
        <v>116</v>
      </c>
      <c r="AA9" s="353" t="s">
        <v>287</v>
      </c>
      <c r="AB9" s="353">
        <v>5</v>
      </c>
      <c r="AC9" s="353" t="s">
        <v>289</v>
      </c>
      <c r="AD9" s="600">
        <v>8775.5069999999996</v>
      </c>
      <c r="AE9" s="600" t="s">
        <v>412</v>
      </c>
      <c r="AF9" s="598" t="s">
        <v>57</v>
      </c>
      <c r="AG9" s="598" t="s">
        <v>57</v>
      </c>
      <c r="AH9" s="598">
        <v>945</v>
      </c>
      <c r="AI9" s="598" t="s">
        <v>57</v>
      </c>
      <c r="AJ9" s="598">
        <v>806.26140000000009</v>
      </c>
      <c r="AK9" s="598">
        <v>409.73940000000005</v>
      </c>
      <c r="AL9" s="598">
        <v>464.81190000000004</v>
      </c>
      <c r="AM9" s="598">
        <v>637.35</v>
      </c>
      <c r="AN9" s="598">
        <v>3071</v>
      </c>
      <c r="AO9" s="598">
        <v>1473</v>
      </c>
      <c r="AP9" s="598">
        <v>1094.1000000000001</v>
      </c>
      <c r="AQ9" s="598">
        <v>1440.6966000000002</v>
      </c>
      <c r="AR9" s="598">
        <v>418.95000000000005</v>
      </c>
      <c r="AS9" s="598">
        <v>540.75</v>
      </c>
    </row>
    <row r="10" spans="1:50" ht="15.9" customHeight="1">
      <c r="A10" s="167" t="s">
        <v>290</v>
      </c>
      <c r="B10" s="75">
        <v>7.5</v>
      </c>
      <c r="C10" s="75" t="str">
        <f>AC10</f>
        <v>230 V, 3 Ph</v>
      </c>
      <c r="D10" s="75" t="s">
        <v>291</v>
      </c>
      <c r="E10" s="308">
        <f>IFERROR(AD10*$B$3*IF($B$4="Yes",1+$Z$1,1),AD10)</f>
        <v>9605.2579999999998</v>
      </c>
      <c r="F10" s="309" t="s">
        <v>57</v>
      </c>
      <c r="G10" s="361" t="s">
        <v>57</v>
      </c>
      <c r="H10" s="303">
        <f>IFERROR(AH10*$B$3*IF($B$4="Yes",1+$Z$1,1),AH10)</f>
        <v>950.25</v>
      </c>
      <c r="I10" s="310" t="s">
        <v>57</v>
      </c>
      <c r="J10" s="310">
        <f t="shared" si="0"/>
        <v>806.26140000000009</v>
      </c>
      <c r="K10" s="310">
        <f t="shared" si="0"/>
        <v>409.73940000000005</v>
      </c>
      <c r="L10" s="310">
        <f t="shared" si="0"/>
        <v>464.81190000000004</v>
      </c>
      <c r="M10" s="310">
        <f t="shared" si="0"/>
        <v>637.35</v>
      </c>
      <c r="N10" s="312">
        <f t="shared" si="0"/>
        <v>3822</v>
      </c>
      <c r="O10" s="310">
        <f t="shared" si="0"/>
        <v>1770</v>
      </c>
      <c r="P10" s="370">
        <f t="shared" si="0"/>
        <v>1094.1000000000001</v>
      </c>
      <c r="Q10" s="310">
        <f t="shared" si="0"/>
        <v>1440.6966000000002</v>
      </c>
      <c r="R10" s="311">
        <f t="shared" si="0"/>
        <v>418.95000000000005</v>
      </c>
      <c r="S10" s="311">
        <f t="shared" si="0"/>
        <v>540.75</v>
      </c>
      <c r="T10" s="362" t="s">
        <v>288</v>
      </c>
      <c r="U10" s="315" t="s">
        <v>57</v>
      </c>
      <c r="Z10" s="354" t="s">
        <v>291</v>
      </c>
      <c r="AA10" s="353" t="s">
        <v>290</v>
      </c>
      <c r="AB10" s="353">
        <v>7.5</v>
      </c>
      <c r="AC10" s="353" t="s">
        <v>289</v>
      </c>
      <c r="AD10" s="600">
        <v>9605.2579999999998</v>
      </c>
      <c r="AE10" s="600" t="s">
        <v>412</v>
      </c>
      <c r="AF10" s="598" t="s">
        <v>57</v>
      </c>
      <c r="AG10" s="598" t="s">
        <v>57</v>
      </c>
      <c r="AH10" s="598">
        <v>950.25</v>
      </c>
      <c r="AI10" s="598" t="s">
        <v>57</v>
      </c>
      <c r="AJ10" s="598">
        <v>806.26140000000009</v>
      </c>
      <c r="AK10" s="598">
        <v>409.73940000000005</v>
      </c>
      <c r="AL10" s="598">
        <v>464.81190000000004</v>
      </c>
      <c r="AM10" s="598">
        <v>637.35</v>
      </c>
      <c r="AN10" s="598">
        <v>3822</v>
      </c>
      <c r="AO10" s="598">
        <v>1770</v>
      </c>
      <c r="AP10" s="598">
        <v>1094.1000000000001</v>
      </c>
      <c r="AQ10" s="598">
        <v>1440.6966000000002</v>
      </c>
      <c r="AR10" s="598">
        <v>418.95000000000005</v>
      </c>
      <c r="AS10" s="598">
        <v>540.75</v>
      </c>
    </row>
    <row r="11" spans="1:50" ht="15.9" customHeight="1">
      <c r="A11" s="524" t="s">
        <v>292</v>
      </c>
      <c r="B11" s="74">
        <v>10</v>
      </c>
      <c r="C11" s="74" t="str">
        <f>AC11</f>
        <v>230 V, 3 Ph</v>
      </c>
      <c r="D11" s="74" t="s">
        <v>170</v>
      </c>
      <c r="E11" s="247">
        <f>IFERROR(AD11*$B$3*IF($B$4="Yes",1+$Z$1,1),AD11)</f>
        <v>12018.981</v>
      </c>
      <c r="F11" s="302" t="s">
        <v>57</v>
      </c>
      <c r="G11" s="359" t="s">
        <v>57</v>
      </c>
      <c r="H11" s="303">
        <f>IFERROR(AH11*$B$3*IF($B$4="Yes",1+$Z$1,1),AH11)</f>
        <v>960.75</v>
      </c>
      <c r="I11" s="303" t="s">
        <v>57</v>
      </c>
      <c r="J11" s="303">
        <f t="shared" si="0"/>
        <v>806.26140000000009</v>
      </c>
      <c r="K11" s="303">
        <f t="shared" si="0"/>
        <v>409.73940000000005</v>
      </c>
      <c r="L11" s="303">
        <f t="shared" si="0"/>
        <v>464.81190000000004</v>
      </c>
      <c r="M11" s="303">
        <f t="shared" si="0"/>
        <v>637.35</v>
      </c>
      <c r="N11" s="318">
        <f t="shared" si="0"/>
        <v>3822</v>
      </c>
      <c r="O11" s="303">
        <f t="shared" si="0"/>
        <v>1770</v>
      </c>
      <c r="P11" s="310">
        <f t="shared" si="0"/>
        <v>1094.1000000000001</v>
      </c>
      <c r="Q11" s="303">
        <f t="shared" si="0"/>
        <v>1440.6966000000002</v>
      </c>
      <c r="R11" s="317">
        <f t="shared" si="0"/>
        <v>418.95000000000005</v>
      </c>
      <c r="S11" s="317">
        <f t="shared" si="0"/>
        <v>540.75</v>
      </c>
      <c r="T11" s="360" t="s">
        <v>288</v>
      </c>
      <c r="U11" s="307" t="s">
        <v>57</v>
      </c>
      <c r="Z11" s="354" t="s">
        <v>170</v>
      </c>
      <c r="AA11" s="353" t="s">
        <v>292</v>
      </c>
      <c r="AB11" s="353">
        <v>10</v>
      </c>
      <c r="AC11" s="353" t="s">
        <v>289</v>
      </c>
      <c r="AD11" s="600">
        <v>12018.981</v>
      </c>
      <c r="AE11" s="600" t="s">
        <v>412</v>
      </c>
      <c r="AF11" s="598" t="s">
        <v>57</v>
      </c>
      <c r="AG11" s="598" t="s">
        <v>57</v>
      </c>
      <c r="AH11" s="598">
        <v>960.75</v>
      </c>
      <c r="AI11" s="598" t="s">
        <v>57</v>
      </c>
      <c r="AJ11" s="598">
        <v>806.26140000000009</v>
      </c>
      <c r="AK11" s="598">
        <v>409.73940000000005</v>
      </c>
      <c r="AL11" s="598">
        <v>464.81190000000004</v>
      </c>
      <c r="AM11" s="598">
        <v>637.35</v>
      </c>
      <c r="AN11" s="598">
        <v>3822</v>
      </c>
      <c r="AO11" s="598">
        <v>1770</v>
      </c>
      <c r="AP11" s="598">
        <v>1094.1000000000001</v>
      </c>
      <c r="AQ11" s="598">
        <v>1440.6966000000002</v>
      </c>
      <c r="AR11" s="598">
        <v>418.95000000000005</v>
      </c>
      <c r="AS11" s="598">
        <v>540.75</v>
      </c>
    </row>
    <row r="12" spans="1:50" ht="15.9" customHeight="1">
      <c r="A12" s="167" t="s">
        <v>293</v>
      </c>
      <c r="B12" s="75">
        <v>15</v>
      </c>
      <c r="C12" s="75" t="str">
        <f>AC12</f>
        <v>230 V, 3 Ph</v>
      </c>
      <c r="D12" s="75" t="s">
        <v>153</v>
      </c>
      <c r="E12" s="308">
        <f>IFERROR(AD12*$B$3*IF($B$4="Yes",1+$Z$1,1),AD12)</f>
        <v>13811.199999999999</v>
      </c>
      <c r="F12" s="309" t="s">
        <v>57</v>
      </c>
      <c r="G12" s="361" t="s">
        <v>57</v>
      </c>
      <c r="H12" s="303">
        <f>IFERROR(AH12*$B$3*IF($B$4="Yes",1+$Z$1,1),AH12)</f>
        <v>960.75</v>
      </c>
      <c r="I12" s="310" t="s">
        <v>57</v>
      </c>
      <c r="J12" s="310">
        <f t="shared" si="0"/>
        <v>806.26140000000009</v>
      </c>
      <c r="K12" s="310">
        <f t="shared" si="0"/>
        <v>409.73940000000005</v>
      </c>
      <c r="L12" s="310">
        <f t="shared" si="0"/>
        <v>464.81190000000004</v>
      </c>
      <c r="M12" s="310">
        <f t="shared" si="0"/>
        <v>637.35</v>
      </c>
      <c r="N12" s="312">
        <f t="shared" si="0"/>
        <v>4119</v>
      </c>
      <c r="O12" s="310">
        <f t="shared" si="0"/>
        <v>1794</v>
      </c>
      <c r="P12" s="370">
        <f t="shared" si="0"/>
        <v>1094.1000000000001</v>
      </c>
      <c r="Q12" s="310">
        <f t="shared" si="0"/>
        <v>1440.6966000000002</v>
      </c>
      <c r="R12" s="311">
        <f t="shared" si="0"/>
        <v>418.95000000000005</v>
      </c>
      <c r="S12" s="311">
        <f t="shared" si="0"/>
        <v>540.75</v>
      </c>
      <c r="T12" s="362" t="s">
        <v>288</v>
      </c>
      <c r="U12" s="315" t="s">
        <v>57</v>
      </c>
      <c r="Z12" s="354" t="s">
        <v>153</v>
      </c>
      <c r="AA12" s="353" t="s">
        <v>293</v>
      </c>
      <c r="AB12" s="353">
        <v>15</v>
      </c>
      <c r="AC12" s="353" t="s">
        <v>289</v>
      </c>
      <c r="AD12" s="600">
        <v>13811.199999999999</v>
      </c>
      <c r="AE12" s="600" t="s">
        <v>412</v>
      </c>
      <c r="AF12" s="598" t="s">
        <v>57</v>
      </c>
      <c r="AG12" s="598" t="s">
        <v>57</v>
      </c>
      <c r="AH12" s="598">
        <v>960.75</v>
      </c>
      <c r="AI12" s="598" t="s">
        <v>57</v>
      </c>
      <c r="AJ12" s="598">
        <v>806.26140000000009</v>
      </c>
      <c r="AK12" s="598">
        <v>409.73940000000005</v>
      </c>
      <c r="AL12" s="598">
        <v>464.81190000000004</v>
      </c>
      <c r="AM12" s="598">
        <v>637.35</v>
      </c>
      <c r="AN12" s="598">
        <v>4119</v>
      </c>
      <c r="AO12" s="598">
        <v>1794</v>
      </c>
      <c r="AP12" s="598">
        <v>1094.1000000000001</v>
      </c>
      <c r="AQ12" s="598">
        <v>1440.6966000000002</v>
      </c>
      <c r="AR12" s="598">
        <v>418.95000000000005</v>
      </c>
      <c r="AS12" s="598">
        <v>540.75</v>
      </c>
    </row>
    <row r="13" spans="1:50" ht="15.9" customHeight="1" thickBot="1">
      <c r="A13" s="524" t="s">
        <v>294</v>
      </c>
      <c r="B13" s="74">
        <v>20</v>
      </c>
      <c r="C13" s="74" t="str">
        <f>AC13</f>
        <v>230 V, 3 Ph</v>
      </c>
      <c r="D13" s="74" t="s">
        <v>295</v>
      </c>
      <c r="E13" s="247">
        <f>IFERROR(AD13*$B$3*IF($B$4="Yes",1+$Z$1,1),AD13)</f>
        <v>16066.31</v>
      </c>
      <c r="F13" s="457" t="s">
        <v>57</v>
      </c>
      <c r="G13" s="458" t="s">
        <v>57</v>
      </c>
      <c r="H13" s="303">
        <f>IFERROR(AH13*$B$3*IF($B$4="Yes",1+$Z$1,1),AH13)</f>
        <v>1329.3</v>
      </c>
      <c r="I13" s="303" t="s">
        <v>57</v>
      </c>
      <c r="J13" s="303">
        <f t="shared" si="0"/>
        <v>806.26140000000009</v>
      </c>
      <c r="K13" s="303">
        <f t="shared" si="0"/>
        <v>409.73940000000005</v>
      </c>
      <c r="L13" s="303">
        <f t="shared" si="0"/>
        <v>464.81190000000004</v>
      </c>
      <c r="M13" s="303">
        <f t="shared" si="0"/>
        <v>637.35</v>
      </c>
      <c r="N13" s="303">
        <f t="shared" si="0"/>
        <v>4961</v>
      </c>
      <c r="O13" s="303">
        <f t="shared" si="0"/>
        <v>1983</v>
      </c>
      <c r="P13" s="310">
        <f t="shared" si="0"/>
        <v>1094.1000000000001</v>
      </c>
      <c r="Q13" s="303">
        <f t="shared" si="0"/>
        <v>1440.6966000000002</v>
      </c>
      <c r="R13" s="317">
        <f t="shared" si="0"/>
        <v>418.95000000000005</v>
      </c>
      <c r="S13" s="317">
        <f t="shared" si="0"/>
        <v>540.75</v>
      </c>
      <c r="T13" s="360" t="s">
        <v>288</v>
      </c>
      <c r="U13" s="307" t="s">
        <v>57</v>
      </c>
      <c r="Z13" s="354" t="s">
        <v>295</v>
      </c>
      <c r="AA13" s="353" t="s">
        <v>294</v>
      </c>
      <c r="AB13" s="353">
        <v>20</v>
      </c>
      <c r="AC13" s="353" t="s">
        <v>289</v>
      </c>
      <c r="AD13" s="600">
        <v>16066.31</v>
      </c>
      <c r="AE13" s="600" t="s">
        <v>412</v>
      </c>
      <c r="AF13" s="598" t="s">
        <v>57</v>
      </c>
      <c r="AG13" s="598" t="s">
        <v>57</v>
      </c>
      <c r="AH13" s="598">
        <v>1329.3</v>
      </c>
      <c r="AI13" s="598" t="s">
        <v>57</v>
      </c>
      <c r="AJ13" s="598">
        <v>806.26140000000009</v>
      </c>
      <c r="AK13" s="598">
        <v>409.73940000000005</v>
      </c>
      <c r="AL13" s="598">
        <v>464.81190000000004</v>
      </c>
      <c r="AM13" s="598">
        <v>637.35</v>
      </c>
      <c r="AN13" s="598">
        <v>4961</v>
      </c>
      <c r="AO13" s="598">
        <v>1983</v>
      </c>
      <c r="AP13" s="598">
        <v>1094.1000000000001</v>
      </c>
      <c r="AQ13" s="598">
        <v>1440.6966000000002</v>
      </c>
      <c r="AR13" s="598">
        <v>418.95000000000005</v>
      </c>
      <c r="AS13" s="598">
        <v>540.75</v>
      </c>
    </row>
    <row r="14" spans="1:50" ht="16.5" customHeight="1" thickBot="1">
      <c r="A14" s="632" t="s">
        <v>296</v>
      </c>
      <c r="B14" s="632"/>
      <c r="C14" s="632"/>
      <c r="D14" s="632"/>
      <c r="E14" s="632"/>
      <c r="F14" s="632"/>
      <c r="G14" s="356"/>
      <c r="H14" s="100"/>
      <c r="I14" s="100"/>
      <c r="J14" s="363"/>
      <c r="K14" s="322"/>
      <c r="L14" s="323"/>
      <c r="M14" s="102"/>
      <c r="N14" s="102"/>
      <c r="O14" s="102"/>
      <c r="P14" s="102"/>
      <c r="Q14" s="102"/>
      <c r="R14" s="102"/>
      <c r="S14" s="323"/>
      <c r="T14" s="298"/>
      <c r="U14" s="325"/>
      <c r="Z14" s="354"/>
      <c r="AA14" s="353" t="s">
        <v>297</v>
      </c>
      <c r="AB14" s="353"/>
      <c r="AC14" s="353"/>
      <c r="AD14" s="600"/>
      <c r="AE14" s="600"/>
      <c r="AF14" s="598"/>
      <c r="AG14" s="598"/>
      <c r="AH14" s="598"/>
      <c r="AI14" s="598"/>
      <c r="AJ14" s="598"/>
      <c r="AK14" s="598"/>
      <c r="AL14" s="598"/>
      <c r="AM14" s="598"/>
      <c r="AN14" s="598"/>
      <c r="AO14" s="598"/>
      <c r="AP14" s="598"/>
      <c r="AQ14" s="598"/>
      <c r="AR14" s="598"/>
      <c r="AS14" s="598"/>
    </row>
    <row r="15" spans="1:50" ht="15.9" customHeight="1">
      <c r="A15" s="524" t="s">
        <v>298</v>
      </c>
      <c r="B15" s="74">
        <v>5</v>
      </c>
      <c r="C15" s="74" t="str">
        <f t="shared" ref="C15:C20" si="1">AC15</f>
        <v>460 V, 3 Ph</v>
      </c>
      <c r="D15" s="152" t="s">
        <v>129</v>
      </c>
      <c r="E15" s="247">
        <f>IFERROR(AD15*$B$3*IF($B$4="Yes",1+$Z$1,1),AD15)</f>
        <v>9593.3889999999992</v>
      </c>
      <c r="F15" s="455" t="s">
        <v>57</v>
      </c>
      <c r="G15" s="456" t="s">
        <v>57</v>
      </c>
      <c r="H15" s="459">
        <f>IFERROR(AH15*$B$3*IF($B$4="Yes",1+$Z$1,1),AH15)</f>
        <v>945</v>
      </c>
      <c r="I15" s="303" t="s">
        <v>57</v>
      </c>
      <c r="J15" s="303">
        <f t="shared" ref="J15:S16" si="2">IFERROR(AJ15*$B$3*IF($B$4="Yes",1+$Z$1,1),AJ15)</f>
        <v>806.26140000000009</v>
      </c>
      <c r="K15" s="303">
        <f t="shared" si="2"/>
        <v>409.73940000000005</v>
      </c>
      <c r="L15" s="303">
        <f t="shared" si="2"/>
        <v>464.81190000000004</v>
      </c>
      <c r="M15" s="303">
        <f t="shared" si="2"/>
        <v>637.35</v>
      </c>
      <c r="N15" s="303">
        <f t="shared" si="2"/>
        <v>2731</v>
      </c>
      <c r="O15" s="303">
        <f t="shared" si="2"/>
        <v>1264</v>
      </c>
      <c r="P15" s="310">
        <f t="shared" si="2"/>
        <v>1094.1000000000001</v>
      </c>
      <c r="Q15" s="303">
        <f t="shared" si="2"/>
        <v>1440.6966000000002</v>
      </c>
      <c r="R15" s="317">
        <f t="shared" si="2"/>
        <v>418.95000000000005</v>
      </c>
      <c r="S15" s="317">
        <f t="shared" si="2"/>
        <v>540.75</v>
      </c>
      <c r="T15" s="360" t="s">
        <v>288</v>
      </c>
      <c r="U15" s="307" t="s">
        <v>57</v>
      </c>
      <c r="Z15" s="354" t="s">
        <v>129</v>
      </c>
      <c r="AA15" s="353" t="s">
        <v>298</v>
      </c>
      <c r="AB15" s="353">
        <v>5</v>
      </c>
      <c r="AC15" s="353" t="s">
        <v>299</v>
      </c>
      <c r="AD15" s="600">
        <v>9593.3889999999992</v>
      </c>
      <c r="AE15" s="600" t="s">
        <v>412</v>
      </c>
      <c r="AF15" s="598" t="s">
        <v>57</v>
      </c>
      <c r="AG15" s="598" t="s">
        <v>57</v>
      </c>
      <c r="AH15" s="598">
        <v>945</v>
      </c>
      <c r="AI15" s="598" t="s">
        <v>57</v>
      </c>
      <c r="AJ15" s="598">
        <v>806.26140000000009</v>
      </c>
      <c r="AK15" s="598">
        <v>409.73940000000005</v>
      </c>
      <c r="AL15" s="598">
        <v>464.81190000000004</v>
      </c>
      <c r="AM15" s="598">
        <v>637.35</v>
      </c>
      <c r="AN15" s="601">
        <v>2731</v>
      </c>
      <c r="AO15" s="601">
        <v>1264</v>
      </c>
      <c r="AP15" s="598">
        <v>1094.1000000000001</v>
      </c>
      <c r="AQ15" s="598">
        <v>1440.6966000000002</v>
      </c>
      <c r="AR15" s="598">
        <v>418.95000000000005</v>
      </c>
      <c r="AS15" s="598">
        <v>540.75</v>
      </c>
    </row>
    <row r="16" spans="1:50" ht="15.9" customHeight="1">
      <c r="A16" s="167" t="s">
        <v>300</v>
      </c>
      <c r="B16" s="75">
        <v>7.5</v>
      </c>
      <c r="C16" s="75" t="str">
        <f t="shared" si="1"/>
        <v>460 V, 3 Ph</v>
      </c>
      <c r="D16" s="75" t="s">
        <v>162</v>
      </c>
      <c r="E16" s="308">
        <f>IFERROR(AD16*$B$3*IF($B$4="Yes",1+$Z$1,1),AD16)</f>
        <v>11069.460999999999</v>
      </c>
      <c r="F16" s="309" t="s">
        <v>57</v>
      </c>
      <c r="G16" s="361" t="s">
        <v>57</v>
      </c>
      <c r="H16" s="459">
        <f>IFERROR(AH16*$B$3*IF($B$4="Yes",1+$Z$1,1),AH16)</f>
        <v>950.25</v>
      </c>
      <c r="I16" s="310" t="s">
        <v>57</v>
      </c>
      <c r="J16" s="310">
        <f t="shared" si="2"/>
        <v>806.26140000000009</v>
      </c>
      <c r="K16" s="310">
        <f t="shared" si="2"/>
        <v>409.73940000000005</v>
      </c>
      <c r="L16" s="310">
        <f t="shared" si="2"/>
        <v>464.81190000000004</v>
      </c>
      <c r="M16" s="310">
        <f t="shared" si="2"/>
        <v>637.35</v>
      </c>
      <c r="N16" s="310">
        <f t="shared" si="2"/>
        <v>2832</v>
      </c>
      <c r="O16" s="310">
        <f t="shared" si="2"/>
        <v>1298</v>
      </c>
      <c r="P16" s="370">
        <f t="shared" si="2"/>
        <v>1094.1000000000001</v>
      </c>
      <c r="Q16" s="310">
        <f t="shared" si="2"/>
        <v>1440.6966000000002</v>
      </c>
      <c r="R16" s="311">
        <f t="shared" si="2"/>
        <v>418.95000000000005</v>
      </c>
      <c r="S16" s="311">
        <f t="shared" si="2"/>
        <v>540.75</v>
      </c>
      <c r="T16" s="362" t="s">
        <v>288</v>
      </c>
      <c r="U16" s="315" t="s">
        <v>57</v>
      </c>
      <c r="Z16" s="354" t="s">
        <v>162</v>
      </c>
      <c r="AA16" s="353" t="s">
        <v>300</v>
      </c>
      <c r="AB16" s="353">
        <v>7.5</v>
      </c>
      <c r="AC16" s="353" t="s">
        <v>299</v>
      </c>
      <c r="AD16" s="600">
        <v>11069.460999999999</v>
      </c>
      <c r="AE16" s="600" t="s">
        <v>412</v>
      </c>
      <c r="AF16" s="598" t="s">
        <v>57</v>
      </c>
      <c r="AG16" s="598" t="s">
        <v>57</v>
      </c>
      <c r="AH16" s="598">
        <v>950.25</v>
      </c>
      <c r="AI16" s="598" t="s">
        <v>57</v>
      </c>
      <c r="AJ16" s="598">
        <v>806.26140000000009</v>
      </c>
      <c r="AK16" s="598">
        <v>409.73940000000005</v>
      </c>
      <c r="AL16" s="598">
        <v>464.81190000000004</v>
      </c>
      <c r="AM16" s="598">
        <v>637.35</v>
      </c>
      <c r="AN16" s="601">
        <v>2832</v>
      </c>
      <c r="AO16" s="601">
        <v>1298</v>
      </c>
      <c r="AP16" s="598">
        <v>1094.1000000000001</v>
      </c>
      <c r="AQ16" s="598">
        <v>1440.6966000000002</v>
      </c>
      <c r="AR16" s="598">
        <v>418.95000000000005</v>
      </c>
      <c r="AS16" s="598">
        <v>540.75</v>
      </c>
    </row>
    <row r="17" spans="1:45" ht="15.75" customHeight="1">
      <c r="A17" s="524" t="s">
        <v>301</v>
      </c>
      <c r="B17" s="74">
        <v>10</v>
      </c>
      <c r="C17" s="74" t="str">
        <f t="shared" si="1"/>
        <v>460 V, 3 Ph</v>
      </c>
      <c r="D17" s="74" t="s">
        <v>116</v>
      </c>
      <c r="E17" s="247">
        <f>IFERROR(AD17*$B$3*IF($B$4="Yes",1+$Z$1,1),AD17)</f>
        <v>12031.929</v>
      </c>
      <c r="F17" s="302">
        <f>IFERROR(AF17*$B$3*IF($B$4="Yes",1+$Z$1,1),AF17)</f>
        <v>11928</v>
      </c>
      <c r="G17" s="359" t="s">
        <v>57</v>
      </c>
      <c r="H17" s="459">
        <f>IFERROR(AH17*$B$3*IF($B$4="Yes",1+$Z$1,1),AH17)</f>
        <v>981.75</v>
      </c>
      <c r="I17" s="303" t="s">
        <v>57</v>
      </c>
      <c r="J17" s="303">
        <f t="shared" ref="J17:J28" si="3">IFERROR(AJ17*$B$3*IF($B$4="Yes",1+$Z$1,1),AJ17)</f>
        <v>806.26140000000009</v>
      </c>
      <c r="K17" s="303">
        <f t="shared" ref="K17:S19" si="4">IFERROR(AK17*$B$3*IF($B$4="Yes",1+$Z$1,1),AK17)</f>
        <v>409.73940000000005</v>
      </c>
      <c r="L17" s="303">
        <f t="shared" si="4"/>
        <v>464.81190000000004</v>
      </c>
      <c r="M17" s="303">
        <f t="shared" si="4"/>
        <v>637.35</v>
      </c>
      <c r="N17" s="303">
        <f t="shared" si="4"/>
        <v>3071</v>
      </c>
      <c r="O17" s="303">
        <f t="shared" si="4"/>
        <v>1333</v>
      </c>
      <c r="P17" s="310">
        <f t="shared" si="4"/>
        <v>1094.1000000000001</v>
      </c>
      <c r="Q17" s="303">
        <f t="shared" si="4"/>
        <v>1440.6966000000002</v>
      </c>
      <c r="R17" s="317">
        <f t="shared" si="4"/>
        <v>418.95000000000005</v>
      </c>
      <c r="S17" s="317">
        <f t="shared" si="4"/>
        <v>540.75</v>
      </c>
      <c r="T17" s="360" t="s">
        <v>288</v>
      </c>
      <c r="U17" s="307" t="s">
        <v>302</v>
      </c>
      <c r="Z17" s="354" t="s">
        <v>116</v>
      </c>
      <c r="AA17" s="353" t="s">
        <v>301</v>
      </c>
      <c r="AB17" s="353">
        <v>10</v>
      </c>
      <c r="AC17" s="353" t="s">
        <v>299</v>
      </c>
      <c r="AD17" s="600">
        <v>12031.929</v>
      </c>
      <c r="AE17" s="600" t="s">
        <v>412</v>
      </c>
      <c r="AF17" s="598">
        <v>11928</v>
      </c>
      <c r="AG17" s="598" t="s">
        <v>57</v>
      </c>
      <c r="AH17" s="598">
        <v>981.75</v>
      </c>
      <c r="AI17" s="598" t="s">
        <v>57</v>
      </c>
      <c r="AJ17" s="598">
        <v>806.26140000000009</v>
      </c>
      <c r="AK17" s="598">
        <v>409.73940000000005</v>
      </c>
      <c r="AL17" s="598">
        <v>464.81190000000004</v>
      </c>
      <c r="AM17" s="598">
        <v>637.35</v>
      </c>
      <c r="AN17" s="601">
        <v>3071</v>
      </c>
      <c r="AO17" s="601">
        <v>1333</v>
      </c>
      <c r="AP17" s="598">
        <v>1094.1000000000001</v>
      </c>
      <c r="AQ17" s="598">
        <v>1440.6966000000002</v>
      </c>
      <c r="AR17" s="598">
        <v>418.95000000000005</v>
      </c>
      <c r="AS17" s="598">
        <v>540.75</v>
      </c>
    </row>
    <row r="18" spans="1:45" ht="15.9" customHeight="1">
      <c r="A18" s="524" t="s">
        <v>303</v>
      </c>
      <c r="B18" s="75">
        <v>15</v>
      </c>
      <c r="C18" s="75" t="str">
        <f t="shared" si="1"/>
        <v>460 V, 3 Ph</v>
      </c>
      <c r="D18" s="75" t="s">
        <v>167</v>
      </c>
      <c r="E18" s="308">
        <f>IFERROR(AD18*$B$3*IF($B$4="Yes",1+$Z$1,1),AD18)</f>
        <v>13898.599</v>
      </c>
      <c r="F18" s="309">
        <f>IFERROR(AF18*$B$3*IF($B$4="Yes",1+$Z$1,1),AF18)</f>
        <v>11928</v>
      </c>
      <c r="G18" s="361" t="s">
        <v>57</v>
      </c>
      <c r="H18" s="459">
        <f>IFERROR(AH18*$B$3*IF($B$4="Yes",1+$Z$1,1),AH18)</f>
        <v>1329.3</v>
      </c>
      <c r="I18" s="310" t="s">
        <v>57</v>
      </c>
      <c r="J18" s="310">
        <f t="shared" si="3"/>
        <v>806.26140000000009</v>
      </c>
      <c r="K18" s="310">
        <f t="shared" si="4"/>
        <v>409.73940000000005</v>
      </c>
      <c r="L18" s="310">
        <f t="shared" si="4"/>
        <v>464.81190000000004</v>
      </c>
      <c r="M18" s="310">
        <f t="shared" si="4"/>
        <v>637.35</v>
      </c>
      <c r="N18" s="310">
        <f t="shared" si="4"/>
        <v>3822</v>
      </c>
      <c r="O18" s="310">
        <f t="shared" si="4"/>
        <v>1458</v>
      </c>
      <c r="P18" s="370">
        <f t="shared" si="4"/>
        <v>1094.1000000000001</v>
      </c>
      <c r="Q18" s="310">
        <f t="shared" si="4"/>
        <v>1440.6966000000002</v>
      </c>
      <c r="R18" s="311">
        <f t="shared" si="4"/>
        <v>418.95000000000005</v>
      </c>
      <c r="S18" s="311">
        <f t="shared" si="4"/>
        <v>540.75</v>
      </c>
      <c r="T18" s="362" t="s">
        <v>288</v>
      </c>
      <c r="U18" s="315" t="s">
        <v>302</v>
      </c>
      <c r="Z18" s="354" t="s">
        <v>167</v>
      </c>
      <c r="AA18" s="353" t="s">
        <v>303</v>
      </c>
      <c r="AB18" s="353">
        <v>15</v>
      </c>
      <c r="AC18" s="353" t="s">
        <v>299</v>
      </c>
      <c r="AD18" s="600">
        <v>13898.599</v>
      </c>
      <c r="AE18" s="600" t="s">
        <v>412</v>
      </c>
      <c r="AF18" s="598">
        <v>11928</v>
      </c>
      <c r="AG18" s="598" t="s">
        <v>57</v>
      </c>
      <c r="AH18" s="598">
        <v>1329.3</v>
      </c>
      <c r="AI18" s="598" t="s">
        <v>57</v>
      </c>
      <c r="AJ18" s="598">
        <v>806.26140000000009</v>
      </c>
      <c r="AK18" s="598">
        <v>409.73940000000005</v>
      </c>
      <c r="AL18" s="598">
        <v>464.81190000000004</v>
      </c>
      <c r="AM18" s="598">
        <v>637.35</v>
      </c>
      <c r="AN18" s="601">
        <v>3822</v>
      </c>
      <c r="AO18" s="601">
        <v>1458</v>
      </c>
      <c r="AP18" s="598">
        <v>1094.1000000000001</v>
      </c>
      <c r="AQ18" s="598">
        <v>1440.6966000000002</v>
      </c>
      <c r="AR18" s="598">
        <v>418.95000000000005</v>
      </c>
      <c r="AS18" s="598">
        <v>540.75</v>
      </c>
    </row>
    <row r="19" spans="1:45" ht="15.9" customHeight="1">
      <c r="A19" s="524" t="s">
        <v>304</v>
      </c>
      <c r="B19" s="74">
        <v>20</v>
      </c>
      <c r="C19" s="74" t="str">
        <f t="shared" si="1"/>
        <v>460 V, 3 Ph</v>
      </c>
      <c r="D19" s="74" t="s">
        <v>170</v>
      </c>
      <c r="E19" s="247">
        <f>IFERROR(AD19*$B$3*IF($B$4="Yes",1+$Z$1,1),AD19)</f>
        <v>15661.684999999999</v>
      </c>
      <c r="F19" s="302">
        <f>IFERROR(AF19*$B$3*IF($B$4="Yes",1+$Z$1,1),AF19)</f>
        <v>11928</v>
      </c>
      <c r="G19" s="359" t="s">
        <v>57</v>
      </c>
      <c r="H19" s="459">
        <f>IFERROR(AH19*$B$3*IF($B$4="Yes",1+$Z$1,1),AH19)</f>
        <v>1329.3</v>
      </c>
      <c r="I19" s="303" t="s">
        <v>57</v>
      </c>
      <c r="J19" s="303">
        <f t="shared" si="3"/>
        <v>806.26140000000009</v>
      </c>
      <c r="K19" s="303">
        <f t="shared" si="4"/>
        <v>409.73940000000005</v>
      </c>
      <c r="L19" s="303">
        <f t="shared" si="4"/>
        <v>464.81190000000004</v>
      </c>
      <c r="M19" s="303">
        <f t="shared" si="4"/>
        <v>637.35</v>
      </c>
      <c r="N19" s="303">
        <f t="shared" si="4"/>
        <v>3822</v>
      </c>
      <c r="O19" s="303">
        <f t="shared" si="4"/>
        <v>1581</v>
      </c>
      <c r="P19" s="310">
        <f t="shared" si="4"/>
        <v>1094.1000000000001</v>
      </c>
      <c r="Q19" s="303">
        <f t="shared" si="4"/>
        <v>1440.6966000000002</v>
      </c>
      <c r="R19" s="317">
        <f t="shared" si="4"/>
        <v>418.95000000000005</v>
      </c>
      <c r="S19" s="317">
        <f t="shared" si="4"/>
        <v>540.75</v>
      </c>
      <c r="T19" s="360" t="s">
        <v>288</v>
      </c>
      <c r="U19" s="307" t="s">
        <v>302</v>
      </c>
      <c r="Z19" s="354" t="s">
        <v>170</v>
      </c>
      <c r="AA19" s="353" t="s">
        <v>304</v>
      </c>
      <c r="AB19" s="353">
        <v>20</v>
      </c>
      <c r="AC19" s="353" t="s">
        <v>299</v>
      </c>
      <c r="AD19" s="600">
        <v>15661.684999999999</v>
      </c>
      <c r="AE19" s="600" t="s">
        <v>412</v>
      </c>
      <c r="AF19" s="598">
        <v>11928</v>
      </c>
      <c r="AG19" s="598" t="s">
        <v>57</v>
      </c>
      <c r="AH19" s="598">
        <v>1329.3</v>
      </c>
      <c r="AI19" s="598" t="s">
        <v>57</v>
      </c>
      <c r="AJ19" s="598">
        <v>806.26140000000009</v>
      </c>
      <c r="AK19" s="598">
        <v>409.73940000000005</v>
      </c>
      <c r="AL19" s="598">
        <v>464.81190000000004</v>
      </c>
      <c r="AM19" s="598">
        <v>637.35</v>
      </c>
      <c r="AN19" s="601">
        <v>3822</v>
      </c>
      <c r="AO19" s="601">
        <v>1581</v>
      </c>
      <c r="AP19" s="598">
        <v>1094.1000000000001</v>
      </c>
      <c r="AQ19" s="598">
        <v>1440.6966000000002</v>
      </c>
      <c r="AR19" s="598">
        <v>418.95000000000005</v>
      </c>
      <c r="AS19" s="598">
        <v>540.75</v>
      </c>
    </row>
    <row r="20" spans="1:45" ht="13.5" hidden="1" customHeight="1">
      <c r="A20" s="167" t="s">
        <v>305</v>
      </c>
      <c r="B20" s="75">
        <v>25</v>
      </c>
      <c r="C20" s="75" t="str">
        <f t="shared" si="1"/>
        <v>460 V, 3 Ph</v>
      </c>
      <c r="D20" s="75" t="s">
        <v>173</v>
      </c>
      <c r="E20" s="308">
        <f>IFERROR(AD20*$B$3*IF($B$4="Yes",1+#REF!,1),AD20)</f>
        <v>17741.996999999999</v>
      </c>
      <c r="F20" s="309">
        <f>IFERROR(AF20*$B$3*IF($B$4="Yes",1+#REF!,1),AF20)</f>
        <v>11928</v>
      </c>
      <c r="G20" s="361" t="str">
        <f>IFERROR(AG20*$B$3*IF($B$4="Yes",1+#REF!,1),AG20)</f>
        <v>-</v>
      </c>
      <c r="H20" s="459">
        <f>IFERROR(AH20*$B$3*IF($B$4="Yes",1+#REF!,1),AH20)</f>
        <v>1320.9</v>
      </c>
      <c r="I20" s="303"/>
      <c r="J20" s="310">
        <f t="shared" si="3"/>
        <v>806.26140000000009</v>
      </c>
      <c r="K20" s="310">
        <f>IFERROR(AK20*$B$3*IF($B$4="Yes",1+#REF!,1),AK20)</f>
        <v>409.73940000000005</v>
      </c>
      <c r="L20" s="310">
        <f>IFERROR(AL20*$B$3*IF($B$4="Yes",1+#REF!,1),AL20)</f>
        <v>464.81190000000004</v>
      </c>
      <c r="M20" s="310">
        <f>IFERROR(AM20*$B$3*IF($B$4="Yes",1+#REF!,1),AM20)</f>
        <v>637.35</v>
      </c>
      <c r="N20" s="310">
        <f>IFERROR(AN20*$B$3*IF($B$4="Yes",1+#REF!,1),AN20)</f>
        <v>4119</v>
      </c>
      <c r="O20" s="310">
        <f>IFERROR(AO20*$B$3*IF($B$4="Yes",1+#REF!,1),AO20)</f>
        <v>1623</v>
      </c>
      <c r="P20" s="310" t="s">
        <v>57</v>
      </c>
      <c r="Q20" s="310">
        <f>IFERROR(AQ20*$B$3*IF($B$4="Yes",1+#REF!,1),AQ20)</f>
        <v>1440.6966000000002</v>
      </c>
      <c r="R20" s="311">
        <f>IFERROR(AR20*$B$3*IF($B$4="Yes",1+#REF!,1),AR20)</f>
        <v>418.95000000000005</v>
      </c>
      <c r="S20" s="311">
        <f>IFERROR(AS20*$B$3*IF($B$4="Yes",1+#REF!,1),AS20)</f>
        <v>540.75</v>
      </c>
      <c r="T20" s="362" t="s">
        <v>288</v>
      </c>
      <c r="U20" s="315"/>
      <c r="Z20" s="354"/>
      <c r="AA20" s="353" t="s">
        <v>305</v>
      </c>
      <c r="AB20" s="353">
        <v>25</v>
      </c>
      <c r="AC20" s="353" t="s">
        <v>299</v>
      </c>
      <c r="AD20" s="600">
        <v>17741.996999999999</v>
      </c>
      <c r="AE20" s="600"/>
      <c r="AF20" s="598">
        <v>11928</v>
      </c>
      <c r="AG20" s="598" t="s">
        <v>57</v>
      </c>
      <c r="AH20" s="598">
        <v>1320.9</v>
      </c>
      <c r="AI20" s="598"/>
      <c r="AJ20" s="598">
        <v>806.26140000000009</v>
      </c>
      <c r="AK20" s="598">
        <v>409.73940000000005</v>
      </c>
      <c r="AL20" s="598">
        <v>464.81190000000004</v>
      </c>
      <c r="AM20" s="598">
        <v>637.35</v>
      </c>
      <c r="AN20" s="601">
        <v>4119</v>
      </c>
      <c r="AO20" s="601">
        <v>1623</v>
      </c>
      <c r="AP20" s="598" t="s">
        <v>57</v>
      </c>
      <c r="AQ20" s="598">
        <v>1440.6966000000002</v>
      </c>
      <c r="AR20" s="598">
        <v>418.95000000000005</v>
      </c>
      <c r="AS20" s="598">
        <v>540.75</v>
      </c>
    </row>
    <row r="21" spans="1:45" ht="13.5" hidden="1" customHeight="1">
      <c r="A21" s="530" t="s">
        <v>306</v>
      </c>
      <c r="B21" s="101"/>
      <c r="C21" s="101"/>
      <c r="D21" s="101"/>
      <c r="E21" s="101"/>
      <c r="F21" s="463"/>
      <c r="G21" s="364"/>
      <c r="H21" s="41"/>
      <c r="I21" s="41"/>
      <c r="J21" s="303">
        <f t="shared" si="3"/>
        <v>0</v>
      </c>
      <c r="K21" s="41"/>
      <c r="L21" s="41"/>
      <c r="M21" s="41"/>
      <c r="N21" s="41"/>
      <c r="O21" s="41"/>
      <c r="P21" s="41"/>
      <c r="Q21" s="41"/>
      <c r="R21" s="41"/>
      <c r="S21" s="300"/>
      <c r="T21" s="365"/>
      <c r="U21" s="301"/>
      <c r="Z21" s="354"/>
      <c r="AA21" s="353" t="s">
        <v>306</v>
      </c>
      <c r="AB21" s="353"/>
      <c r="AC21" s="353"/>
      <c r="AD21" s="600">
        <v>0</v>
      </c>
      <c r="AE21" s="600"/>
      <c r="AF21" s="598">
        <v>11928</v>
      </c>
      <c r="AG21" s="598">
        <v>0</v>
      </c>
      <c r="AH21" s="598">
        <v>0</v>
      </c>
      <c r="AI21" s="598"/>
      <c r="AJ21" s="598">
        <v>0</v>
      </c>
      <c r="AK21" s="598">
        <v>0</v>
      </c>
      <c r="AL21" s="598">
        <v>0</v>
      </c>
      <c r="AM21" s="598">
        <v>0</v>
      </c>
      <c r="AN21" s="601">
        <v>4961</v>
      </c>
      <c r="AO21" s="601">
        <v>1794</v>
      </c>
      <c r="AP21" s="598">
        <v>0</v>
      </c>
      <c r="AQ21" s="598">
        <v>0</v>
      </c>
      <c r="AR21" s="598">
        <v>0</v>
      </c>
      <c r="AS21" s="598">
        <v>0</v>
      </c>
    </row>
    <row r="22" spans="1:45" ht="13.5" hidden="1" customHeight="1">
      <c r="A22" s="167" t="s">
        <v>307</v>
      </c>
      <c r="B22" s="75">
        <v>30</v>
      </c>
      <c r="C22" s="75" t="str">
        <f>AC22</f>
        <v>460 V, 3 Ph</v>
      </c>
      <c r="D22" s="75" t="s">
        <v>153</v>
      </c>
      <c r="E22" s="308">
        <f>IFERROR(AD22*$B$3*IF($B$4="Yes",1+#REF!,1),AD22)</f>
        <v>19641.037</v>
      </c>
      <c r="F22" s="309">
        <f>IFERROR(AF22*$B$3*IF($B$4="Yes",1+#REF!,1),AF22)</f>
        <v>11928</v>
      </c>
      <c r="G22" s="361" t="str">
        <f>IFERROR(AG22*$B$3*IF($B$4="Yes",1+#REF!,1),AG22)</f>
        <v>-</v>
      </c>
      <c r="H22" s="460">
        <f>IFERROR(AH22*$B$3*IF($B$4="Yes",1+#REF!,1),AH22)</f>
        <v>1645.3500000000001</v>
      </c>
      <c r="I22" s="310">
        <f>IFERROR(AI22*$B$3*IF($B$4="Yes",1+#REF!,1),AI22)</f>
        <v>3084</v>
      </c>
      <c r="J22" s="310">
        <f t="shared" si="3"/>
        <v>806.26140000000009</v>
      </c>
      <c r="K22" s="310">
        <f>IFERROR(AK22*$B$3*IF($B$4="Yes",1+#REF!,1),AK22)</f>
        <v>409.73940000000005</v>
      </c>
      <c r="L22" s="311">
        <f>IFERROR(AL22*$B$3*IF($B$4="Yes",1+#REF!,1),AL22)</f>
        <v>464.81190000000004</v>
      </c>
      <c r="M22" s="311">
        <f>IFERROR(AM22*$B$3*IF($B$4="Yes",1+#REF!,1),AM22)</f>
        <v>637.35</v>
      </c>
      <c r="N22" s="310">
        <f>IFERROR(AN22*$B$3*IF($B$4="Yes",1+#REF!,1),AN22)</f>
        <v>5570</v>
      </c>
      <c r="O22" s="310">
        <f>IFERROR(AO22*$B$3*IF($B$4="Yes",1+#REF!,1),AO22)</f>
        <v>2346</v>
      </c>
      <c r="P22" s="310" t="s">
        <v>57</v>
      </c>
      <c r="Q22" s="310">
        <f>IFERROR(AQ22*$B$3*IF($B$4="Yes",1+#REF!,1),AQ22)</f>
        <v>1440.6966000000002</v>
      </c>
      <c r="R22" s="308" t="s">
        <v>57</v>
      </c>
      <c r="S22" s="311">
        <f>IFERROR(AS22*$B$3*IF($B$4="Yes",1+#REF!,1),AS22)</f>
        <v>728.7</v>
      </c>
      <c r="T22" s="362" t="s">
        <v>175</v>
      </c>
      <c r="U22" s="315" t="s">
        <v>57</v>
      </c>
      <c r="V22" s="366"/>
      <c r="Z22" s="355"/>
      <c r="AA22" s="353" t="s">
        <v>307</v>
      </c>
      <c r="AB22" s="353">
        <v>30</v>
      </c>
      <c r="AC22" s="353" t="s">
        <v>299</v>
      </c>
      <c r="AD22" s="600">
        <v>19641.037</v>
      </c>
      <c r="AE22" s="600"/>
      <c r="AF22" s="598">
        <v>11928</v>
      </c>
      <c r="AG22" s="598" t="s">
        <v>57</v>
      </c>
      <c r="AH22" s="598">
        <v>1645.3500000000001</v>
      </c>
      <c r="AI22" s="598">
        <v>3084</v>
      </c>
      <c r="AJ22" s="598">
        <v>806.26140000000009</v>
      </c>
      <c r="AK22" s="598">
        <v>409.73940000000005</v>
      </c>
      <c r="AL22" s="598">
        <v>464.81190000000004</v>
      </c>
      <c r="AM22" s="598">
        <v>637.35</v>
      </c>
      <c r="AN22" s="601">
        <v>5570</v>
      </c>
      <c r="AO22" s="601">
        <v>2346</v>
      </c>
      <c r="AP22" s="598" t="s">
        <v>57</v>
      </c>
      <c r="AQ22" s="598">
        <v>1440.6966000000002</v>
      </c>
      <c r="AR22" s="598" t="s">
        <v>57</v>
      </c>
      <c r="AS22" s="598">
        <v>728.7</v>
      </c>
    </row>
    <row r="23" spans="1:45" ht="13.5" hidden="1" customHeight="1">
      <c r="A23" s="531" t="s">
        <v>308</v>
      </c>
      <c r="B23" s="76">
        <v>40</v>
      </c>
      <c r="C23" s="76" t="str">
        <f>AC23</f>
        <v>460 V, 3 Ph</v>
      </c>
      <c r="D23" s="76" t="s">
        <v>309</v>
      </c>
      <c r="E23" s="326">
        <f>IFERROR(AD23*$B$3*IF($B$4="Yes",1+#REF!,1),AD23)</f>
        <v>39632.748999999996</v>
      </c>
      <c r="F23" s="464">
        <f>IFERROR(AF23*$B$3*IF($B$4="Yes",1+#REF!,1),AF23)</f>
        <v>11928</v>
      </c>
      <c r="G23" s="367" t="str">
        <f>IFERROR(AG23*$B$3*IF($B$4="Yes",1+#REF!,1),AG23)</f>
        <v>-</v>
      </c>
      <c r="H23" s="461">
        <f>IFERROR(AH23*$B$3*IF($B$4="Yes",1+#REF!,1),AH23)</f>
        <v>1655.8500000000001</v>
      </c>
      <c r="I23" s="327">
        <f>IFERROR(AI23*$B$3*IF($B$4="Yes",1+#REF!,1),AI23)</f>
        <v>4410</v>
      </c>
      <c r="J23" s="303">
        <f t="shared" si="3"/>
        <v>806.26140000000009</v>
      </c>
      <c r="K23" s="327">
        <f>IFERROR(AK23*$B$3*IF($B$4="Yes",1+#REF!,1),AK23)</f>
        <v>409.73940000000005</v>
      </c>
      <c r="L23" s="328">
        <f>IFERROR(AL23*$B$3*IF($B$4="Yes",1+#REF!,1),AL23)</f>
        <v>464.81190000000004</v>
      </c>
      <c r="M23" s="328">
        <f>IFERROR(AM23*$B$3*IF($B$4="Yes",1+#REF!,1),AM23)</f>
        <v>637.35</v>
      </c>
      <c r="N23" s="327" t="str">
        <f>IFERROR(AN23*$B$3*IF($B$4="Yes",1+#REF!,1),AN23)</f>
        <v>-</v>
      </c>
      <c r="O23" s="327">
        <f>IFERROR(AO23*$B$3*IF($B$4="Yes",1+#REF!,1),AO23)</f>
        <v>1794</v>
      </c>
      <c r="P23" s="327" t="s">
        <v>57</v>
      </c>
      <c r="Q23" s="327">
        <f>IFERROR(AQ23*$B$3*IF($B$4="Yes",1+#REF!,1),AQ23)</f>
        <v>1440.6966000000002</v>
      </c>
      <c r="R23" s="326" t="s">
        <v>57</v>
      </c>
      <c r="S23" s="328">
        <f>IFERROR(AS23*$B$3*IF($B$4="Yes",1+#REF!,1),AS23)</f>
        <v>728.7</v>
      </c>
      <c r="T23" s="368" t="s">
        <v>175</v>
      </c>
      <c r="U23" s="329" t="s">
        <v>57</v>
      </c>
      <c r="V23" s="366"/>
      <c r="Z23" s="355"/>
      <c r="AA23" s="353" t="s">
        <v>308</v>
      </c>
      <c r="AB23" s="353">
        <v>40</v>
      </c>
      <c r="AC23" s="353" t="s">
        <v>299</v>
      </c>
      <c r="AD23" s="600">
        <v>39632.748999999996</v>
      </c>
      <c r="AE23" s="600"/>
      <c r="AF23" s="598">
        <v>11928</v>
      </c>
      <c r="AG23" s="598" t="s">
        <v>57</v>
      </c>
      <c r="AH23" s="598">
        <v>1655.8500000000001</v>
      </c>
      <c r="AI23" s="598">
        <v>4410</v>
      </c>
      <c r="AJ23" s="598">
        <v>806.26140000000009</v>
      </c>
      <c r="AK23" s="598">
        <v>409.73940000000005</v>
      </c>
      <c r="AL23" s="598">
        <v>464.81190000000004</v>
      </c>
      <c r="AM23" s="598">
        <v>637.35</v>
      </c>
      <c r="AN23" s="598" t="s">
        <v>57</v>
      </c>
      <c r="AO23" s="598">
        <v>1794</v>
      </c>
      <c r="AP23" s="598" t="s">
        <v>57</v>
      </c>
      <c r="AQ23" s="598">
        <v>1440.6966000000002</v>
      </c>
      <c r="AR23" s="598" t="s">
        <v>57</v>
      </c>
      <c r="AS23" s="598">
        <v>728.7</v>
      </c>
    </row>
    <row r="24" spans="1:45" ht="13.5" hidden="1" customHeight="1">
      <c r="A24" s="167" t="s">
        <v>310</v>
      </c>
      <c r="B24" s="75">
        <v>50</v>
      </c>
      <c r="C24" s="75" t="str">
        <f>AC24</f>
        <v>460 V, 3 Ph</v>
      </c>
      <c r="D24" s="75" t="s">
        <v>179</v>
      </c>
      <c r="E24" s="308">
        <f>IFERROR(AD24*$B$3*IF($B$4="Yes",1+#REF!,1),AD24)</f>
        <v>42358.303</v>
      </c>
      <c r="F24" s="309">
        <f>IFERROR(AF24*$B$3*IF($B$4="Yes",1+#REF!,1),AF24)</f>
        <v>11928</v>
      </c>
      <c r="G24" s="361" t="str">
        <f>IFERROR(AG24*$B$3*IF($B$4="Yes",1+#REF!,1),AG24)</f>
        <v>-</v>
      </c>
      <c r="H24" s="460">
        <f>IFERROR(AH24*$B$3*IF($B$4="Yes",1+#REF!,1),AH24)</f>
        <v>2850.75</v>
      </c>
      <c r="I24" s="310">
        <f>IFERROR(AI24*$B$3*IF($B$4="Yes",1+#REF!,1),AI24)</f>
        <v>4410</v>
      </c>
      <c r="J24" s="310">
        <f t="shared" si="3"/>
        <v>806.26140000000009</v>
      </c>
      <c r="K24" s="310">
        <f>IFERROR(AK24*$B$3*IF($B$4="Yes",1+#REF!,1),AK24)</f>
        <v>409.73940000000005</v>
      </c>
      <c r="L24" s="311">
        <f>IFERROR(AL24*$B$3*IF($B$4="Yes",1+#REF!,1),AL24)</f>
        <v>464.81190000000004</v>
      </c>
      <c r="M24" s="311">
        <f>IFERROR(AM24*$B$3*IF($B$4="Yes",1+#REF!,1),AM24)</f>
        <v>637.35</v>
      </c>
      <c r="N24" s="310" t="str">
        <f>IFERROR(AN24*$B$3*IF($B$4="Yes",1+#REF!,1),AN24)</f>
        <v>-</v>
      </c>
      <c r="O24" s="310">
        <f>IFERROR(AO24*$B$3*IF($B$4="Yes",1+#REF!,1),AO24)</f>
        <v>2346</v>
      </c>
      <c r="P24" s="310" t="s">
        <v>57</v>
      </c>
      <c r="Q24" s="310">
        <f>IFERROR(AQ24*$B$3*IF($B$4="Yes",1+#REF!,1),AQ24)</f>
        <v>1440.6966000000002</v>
      </c>
      <c r="R24" s="308" t="s">
        <v>57</v>
      </c>
      <c r="S24" s="311">
        <f>IFERROR(AS24*$B$3*IF($B$4="Yes",1+#REF!,1),AS24)</f>
        <v>728.7</v>
      </c>
      <c r="T24" s="362" t="s">
        <v>311</v>
      </c>
      <c r="U24" s="315" t="s">
        <v>57</v>
      </c>
      <c r="V24" s="366"/>
      <c r="Z24" s="355"/>
      <c r="AA24" s="353" t="s">
        <v>310</v>
      </c>
      <c r="AB24" s="353">
        <v>50</v>
      </c>
      <c r="AC24" s="353" t="s">
        <v>299</v>
      </c>
      <c r="AD24" s="600">
        <v>42358.303</v>
      </c>
      <c r="AE24" s="600"/>
      <c r="AF24" s="598">
        <v>11928</v>
      </c>
      <c r="AG24" s="598" t="s">
        <v>57</v>
      </c>
      <c r="AH24" s="598">
        <v>2850.75</v>
      </c>
      <c r="AI24" s="598">
        <v>4410</v>
      </c>
      <c r="AJ24" s="598">
        <v>806.26140000000009</v>
      </c>
      <c r="AK24" s="598">
        <v>409.73940000000005</v>
      </c>
      <c r="AL24" s="598">
        <v>464.81190000000004</v>
      </c>
      <c r="AM24" s="598">
        <v>637.35</v>
      </c>
      <c r="AN24" s="598" t="s">
        <v>57</v>
      </c>
      <c r="AO24" s="598">
        <v>2346</v>
      </c>
      <c r="AP24" s="598" t="s">
        <v>57</v>
      </c>
      <c r="AQ24" s="598">
        <v>1440.6966000000002</v>
      </c>
      <c r="AR24" s="598" t="s">
        <v>57</v>
      </c>
      <c r="AS24" s="598">
        <v>728.7</v>
      </c>
    </row>
    <row r="25" spans="1:45" ht="13.5" hidden="1" customHeight="1">
      <c r="A25" s="167" t="s">
        <v>312</v>
      </c>
      <c r="B25" s="75">
        <v>25</v>
      </c>
      <c r="C25" s="75" t="str">
        <f t="shared" ref="C25:C28" si="5">AC25</f>
        <v>460 V, 3 Ph</v>
      </c>
      <c r="D25" s="75" t="s">
        <v>173</v>
      </c>
      <c r="E25" s="308">
        <f>IFERROR(AD25*$B$3*IF($B$4="Yes",1+#REF!,1),AD25)</f>
        <v>19493.214</v>
      </c>
      <c r="F25" s="309">
        <f>IFERROR(AF25*$B$3*IF($B$4="Yes",1+#REF!,1),AF25)</f>
        <v>11928</v>
      </c>
      <c r="G25" s="361" t="str">
        <f>IFERROR(AG25*$B$3*IF($B$4="Yes",1+#REF!,1),AG25)</f>
        <v>-</v>
      </c>
      <c r="H25" s="460">
        <f>IFERROR(AH25*$B$3*IF($B$4="Yes",1+#REF!,1),AH25)</f>
        <v>1320.9</v>
      </c>
      <c r="I25" s="310">
        <f>IFERROR(AI25*$B$3*IF($B$4="Yes",1+#REF!,1),AI25)</f>
        <v>0</v>
      </c>
      <c r="J25" s="303">
        <f t="shared" si="3"/>
        <v>806.26140000000009</v>
      </c>
      <c r="K25" s="310">
        <f>IFERROR(AK25*$B$3*IF($B$4="Yes",1+#REF!,1),AK25)</f>
        <v>409.73940000000005</v>
      </c>
      <c r="L25" s="311">
        <f>IFERROR(AL25*$B$3*IF($B$4="Yes",1+#REF!,1),AL25)</f>
        <v>464.81190000000004</v>
      </c>
      <c r="M25" s="311">
        <f>IFERROR(AM25*$B$3*IF($B$4="Yes",1+#REF!,1),AM25)</f>
        <v>637.35</v>
      </c>
      <c r="N25" s="310">
        <f>IFERROR(AN25*$B$3*IF($B$4="Yes",1+#REF!,1),AN25)</f>
        <v>3194</v>
      </c>
      <c r="O25" s="310">
        <f>IFERROR(AO25*$B$3*IF($B$4="Yes",1+#REF!,1),AO25)</f>
        <v>1602</v>
      </c>
      <c r="P25" s="310">
        <f>IFERROR(AP25*$B$3*IF($B$4="Yes",1+#REF!,1),AP25)</f>
        <v>1094.1000000000001</v>
      </c>
      <c r="Q25" s="310">
        <f>IFERROR(AQ25*$B$3*IF($B$4="Yes",1+#REF!,1),AQ25)</f>
        <v>1440.6966000000002</v>
      </c>
      <c r="R25" s="308" t="s">
        <v>57</v>
      </c>
      <c r="S25" s="311">
        <f>IFERROR(AS25*$B$3*IF($B$4="Yes",1+#REF!,1),AS25)</f>
        <v>837.90000000000009</v>
      </c>
      <c r="T25" s="362"/>
      <c r="U25" s="315" t="s">
        <v>302</v>
      </c>
      <c r="V25" s="366"/>
      <c r="Z25" s="355" t="s">
        <v>173</v>
      </c>
      <c r="AA25" s="353" t="s">
        <v>312</v>
      </c>
      <c r="AB25" s="353">
        <v>25</v>
      </c>
      <c r="AC25" s="353" t="s">
        <v>299</v>
      </c>
      <c r="AD25" s="600">
        <v>19493.214</v>
      </c>
      <c r="AE25" s="600"/>
      <c r="AF25" s="598">
        <v>11928</v>
      </c>
      <c r="AG25" s="598" t="s">
        <v>57</v>
      </c>
      <c r="AH25" s="598">
        <v>1320.9</v>
      </c>
      <c r="AI25" s="598"/>
      <c r="AJ25" s="598">
        <v>806.26140000000009</v>
      </c>
      <c r="AK25" s="598">
        <v>409.73940000000005</v>
      </c>
      <c r="AL25" s="598">
        <v>464.81190000000004</v>
      </c>
      <c r="AM25" s="598">
        <v>637.35</v>
      </c>
      <c r="AN25" s="598">
        <v>3194</v>
      </c>
      <c r="AO25" s="598">
        <v>1602</v>
      </c>
      <c r="AP25" s="598">
        <v>1094.1000000000001</v>
      </c>
      <c r="AQ25" s="598">
        <v>1440.6966000000002</v>
      </c>
      <c r="AR25" s="598" t="s">
        <v>57</v>
      </c>
      <c r="AS25" s="598">
        <v>837.90000000000009</v>
      </c>
    </row>
    <row r="26" spans="1:45" ht="15.9" customHeight="1">
      <c r="A26" s="532" t="s">
        <v>313</v>
      </c>
      <c r="B26" s="78">
        <v>30</v>
      </c>
      <c r="C26" s="78" t="str">
        <f t="shared" si="5"/>
        <v>460 V, 3 Ph</v>
      </c>
      <c r="D26" s="78" t="s">
        <v>153</v>
      </c>
      <c r="E26" s="369">
        <f>IFERROR(AD26*$B$3*IF($B$4="Yes",1+$Z$1,1),AD26)</f>
        <v>19641.04</v>
      </c>
      <c r="F26" s="465">
        <f>IFERROR(AF26*$B$3*IF($B$4="Yes",1+$Z$1,1),AF26)</f>
        <v>11928</v>
      </c>
      <c r="G26" s="374" t="s">
        <v>57</v>
      </c>
      <c r="H26" s="462">
        <f t="shared" ref="H26:I28" si="6">IFERROR(AH26*$B$3*IF($B$4="Yes",1+$Z$1,1),AH26)</f>
        <v>1645.3500000000001</v>
      </c>
      <c r="I26" s="370">
        <f t="shared" si="6"/>
        <v>3084</v>
      </c>
      <c r="J26" s="310">
        <f t="shared" si="3"/>
        <v>806.26140000000009</v>
      </c>
      <c r="K26" s="370">
        <f t="shared" ref="K26:S28" si="7">IFERROR(AK26*$B$3*IF($B$4="Yes",1+$Z$1,1),AK26)</f>
        <v>409.73940000000005</v>
      </c>
      <c r="L26" s="371">
        <f t="shared" si="7"/>
        <v>464.81190000000004</v>
      </c>
      <c r="M26" s="371">
        <f t="shared" si="7"/>
        <v>637.35</v>
      </c>
      <c r="N26" s="370">
        <f t="shared" si="7"/>
        <v>4119</v>
      </c>
      <c r="O26" s="370">
        <f t="shared" si="7"/>
        <v>1623</v>
      </c>
      <c r="P26" s="370">
        <f t="shared" si="7"/>
        <v>1094.1000000000001</v>
      </c>
      <c r="Q26" s="370">
        <f t="shared" si="7"/>
        <v>1440.6966000000002</v>
      </c>
      <c r="R26" s="370">
        <f t="shared" si="7"/>
        <v>418.95000000000005</v>
      </c>
      <c r="S26" s="371">
        <f t="shared" si="7"/>
        <v>837.90000000000009</v>
      </c>
      <c r="T26" s="372" t="s">
        <v>302</v>
      </c>
      <c r="U26" s="373" t="s">
        <v>311</v>
      </c>
      <c r="V26" s="366"/>
      <c r="Z26" s="355" t="s">
        <v>153</v>
      </c>
      <c r="AA26" s="353" t="s">
        <v>313</v>
      </c>
      <c r="AB26" s="353">
        <v>30</v>
      </c>
      <c r="AC26" s="353" t="s">
        <v>299</v>
      </c>
      <c r="AD26" s="600">
        <v>19641.04</v>
      </c>
      <c r="AE26" s="600" t="s">
        <v>412</v>
      </c>
      <c r="AF26" s="598">
        <v>11928</v>
      </c>
      <c r="AG26" s="598" t="s">
        <v>57</v>
      </c>
      <c r="AH26" s="598">
        <v>1645.3500000000001</v>
      </c>
      <c r="AI26" s="598">
        <v>3084</v>
      </c>
      <c r="AJ26" s="598">
        <v>806.26140000000009</v>
      </c>
      <c r="AK26" s="598">
        <v>409.73940000000005</v>
      </c>
      <c r="AL26" s="598">
        <v>464.81190000000004</v>
      </c>
      <c r="AM26" s="598">
        <v>637.35</v>
      </c>
      <c r="AN26" s="598">
        <v>4119</v>
      </c>
      <c r="AO26" s="598">
        <v>1623</v>
      </c>
      <c r="AP26" s="598">
        <v>1094.1000000000001</v>
      </c>
      <c r="AQ26" s="598">
        <v>1440.6966000000002</v>
      </c>
      <c r="AR26" s="598">
        <v>418.95000000000005</v>
      </c>
      <c r="AS26" s="598">
        <v>837.90000000000009</v>
      </c>
    </row>
    <row r="27" spans="1:45" ht="15.9" customHeight="1">
      <c r="A27" s="167" t="s">
        <v>314</v>
      </c>
      <c r="B27" s="75">
        <v>40</v>
      </c>
      <c r="C27" s="75" t="str">
        <f t="shared" si="5"/>
        <v>460 V, 3 Ph</v>
      </c>
      <c r="D27" s="75" t="s">
        <v>309</v>
      </c>
      <c r="E27" s="308">
        <f>IFERROR(AD27*$B$3*IF($B$4="Yes",1+$Z$1,1),AD27)</f>
        <v>39632.75</v>
      </c>
      <c r="F27" s="309">
        <f>IFERROR(AF27*$B$3*IF($B$4="Yes",1+$Z$1,1),AF27)</f>
        <v>11928</v>
      </c>
      <c r="G27" s="361" t="s">
        <v>57</v>
      </c>
      <c r="H27" s="460">
        <f t="shared" si="6"/>
        <v>1655.8500000000001</v>
      </c>
      <c r="I27" s="310">
        <f t="shared" si="6"/>
        <v>4410</v>
      </c>
      <c r="J27" s="303">
        <f t="shared" si="3"/>
        <v>806.26140000000009</v>
      </c>
      <c r="K27" s="310">
        <f t="shared" si="7"/>
        <v>409.73940000000005</v>
      </c>
      <c r="L27" s="311">
        <f t="shared" si="7"/>
        <v>464.81190000000004</v>
      </c>
      <c r="M27" s="311">
        <f t="shared" si="7"/>
        <v>637.35</v>
      </c>
      <c r="N27" s="310">
        <f t="shared" si="7"/>
        <v>4961</v>
      </c>
      <c r="O27" s="310">
        <f t="shared" si="7"/>
        <v>1794</v>
      </c>
      <c r="P27" s="310">
        <f t="shared" si="7"/>
        <v>1094.1000000000001</v>
      </c>
      <c r="Q27" s="310">
        <f t="shared" si="7"/>
        <v>1440.6966000000002</v>
      </c>
      <c r="R27" s="310">
        <f t="shared" si="7"/>
        <v>418.95000000000005</v>
      </c>
      <c r="S27" s="311">
        <f t="shared" si="7"/>
        <v>837.90000000000009</v>
      </c>
      <c r="T27" s="362" t="s">
        <v>302</v>
      </c>
      <c r="U27" s="315" t="s">
        <v>311</v>
      </c>
      <c r="V27" s="366"/>
      <c r="Z27" s="355" t="s">
        <v>309</v>
      </c>
      <c r="AA27" s="353" t="s">
        <v>314</v>
      </c>
      <c r="AB27" s="353">
        <v>40</v>
      </c>
      <c r="AC27" s="353" t="s">
        <v>299</v>
      </c>
      <c r="AD27" s="600">
        <v>39632.75</v>
      </c>
      <c r="AE27" s="600" t="s">
        <v>412</v>
      </c>
      <c r="AF27" s="598">
        <v>11928</v>
      </c>
      <c r="AG27" s="598" t="s">
        <v>57</v>
      </c>
      <c r="AH27" s="598">
        <v>1655.8500000000001</v>
      </c>
      <c r="AI27" s="598">
        <v>4410</v>
      </c>
      <c r="AJ27" s="598">
        <v>806.26140000000009</v>
      </c>
      <c r="AK27" s="598">
        <v>409.73940000000005</v>
      </c>
      <c r="AL27" s="598">
        <v>464.81190000000004</v>
      </c>
      <c r="AM27" s="598">
        <v>637.35</v>
      </c>
      <c r="AN27" s="598">
        <v>4961</v>
      </c>
      <c r="AO27" s="598">
        <v>1794</v>
      </c>
      <c r="AP27" s="598">
        <v>1094.1000000000001</v>
      </c>
      <c r="AQ27" s="598">
        <v>1440.6966000000002</v>
      </c>
      <c r="AR27" s="598">
        <v>418.95000000000005</v>
      </c>
      <c r="AS27" s="598">
        <v>837.90000000000009</v>
      </c>
    </row>
    <row r="28" spans="1:45" ht="15.9" customHeight="1" thickBot="1">
      <c r="A28" s="532" t="s">
        <v>315</v>
      </c>
      <c r="B28" s="78">
        <v>50</v>
      </c>
      <c r="C28" s="78" t="str">
        <f t="shared" si="5"/>
        <v>460 V, 3 Ph</v>
      </c>
      <c r="D28" s="78" t="s">
        <v>179</v>
      </c>
      <c r="E28" s="369">
        <f>IFERROR(AD28*$B$3*IF($B$4="Yes",1+$Z$1,1),AD28)</f>
        <v>44328.557000000001</v>
      </c>
      <c r="F28" s="466" t="s">
        <v>57</v>
      </c>
      <c r="G28" s="467" t="s">
        <v>57</v>
      </c>
      <c r="H28" s="462">
        <f t="shared" si="6"/>
        <v>2850.75</v>
      </c>
      <c r="I28" s="370">
        <f t="shared" si="6"/>
        <v>4410</v>
      </c>
      <c r="J28" s="310">
        <f t="shared" si="3"/>
        <v>806.26140000000009</v>
      </c>
      <c r="K28" s="370">
        <f t="shared" si="7"/>
        <v>409.73940000000005</v>
      </c>
      <c r="L28" s="371">
        <f t="shared" si="7"/>
        <v>464.81190000000004</v>
      </c>
      <c r="M28" s="371">
        <f t="shared" si="7"/>
        <v>637.35</v>
      </c>
      <c r="N28" s="370">
        <f t="shared" si="7"/>
        <v>5570</v>
      </c>
      <c r="O28" s="370">
        <f t="shared" si="7"/>
        <v>2346</v>
      </c>
      <c r="P28" s="370">
        <f t="shared" si="7"/>
        <v>1094.1000000000001</v>
      </c>
      <c r="Q28" s="370">
        <f t="shared" si="7"/>
        <v>1440.6966000000002</v>
      </c>
      <c r="R28" s="370" t="str">
        <f t="shared" si="7"/>
        <v>-</v>
      </c>
      <c r="S28" s="371">
        <f t="shared" si="7"/>
        <v>837.90000000000009</v>
      </c>
      <c r="T28" s="372" t="s">
        <v>311</v>
      </c>
      <c r="U28" s="315"/>
      <c r="V28" s="366"/>
      <c r="Z28" s="355" t="s">
        <v>179</v>
      </c>
      <c r="AA28" s="353" t="s">
        <v>315</v>
      </c>
      <c r="AB28" s="353">
        <v>50</v>
      </c>
      <c r="AC28" s="353" t="s">
        <v>299</v>
      </c>
      <c r="AD28" s="600">
        <v>44328.557000000001</v>
      </c>
      <c r="AE28" s="600" t="s">
        <v>412</v>
      </c>
      <c r="AF28" s="598" t="s">
        <v>57</v>
      </c>
      <c r="AG28" s="598" t="s">
        <v>57</v>
      </c>
      <c r="AH28" s="598">
        <v>2850.75</v>
      </c>
      <c r="AI28" s="598">
        <v>4410</v>
      </c>
      <c r="AJ28" s="598">
        <v>806.26140000000009</v>
      </c>
      <c r="AK28" s="598">
        <v>409.73940000000005</v>
      </c>
      <c r="AL28" s="598">
        <v>464.81190000000004</v>
      </c>
      <c r="AM28" s="598">
        <v>637.35</v>
      </c>
      <c r="AN28" s="598">
        <v>5570</v>
      </c>
      <c r="AO28" s="598">
        <v>2346</v>
      </c>
      <c r="AP28" s="598">
        <v>1094.1000000000001</v>
      </c>
      <c r="AQ28" s="598">
        <v>1440.6966000000002</v>
      </c>
      <c r="AR28" s="598" t="s">
        <v>57</v>
      </c>
      <c r="AS28" s="598">
        <v>837.90000000000009</v>
      </c>
    </row>
    <row r="29" spans="1:45" ht="16.5" customHeight="1" thickBot="1">
      <c r="A29" s="632" t="s">
        <v>316</v>
      </c>
      <c r="B29" s="632"/>
      <c r="C29" s="632"/>
      <c r="D29" s="632"/>
      <c r="E29" s="632"/>
      <c r="F29" s="632"/>
      <c r="G29" s="356"/>
      <c r="H29" s="102"/>
      <c r="I29" s="102"/>
      <c r="J29" s="322"/>
      <c r="K29" s="322"/>
      <c r="L29" s="323"/>
      <c r="M29" s="102"/>
      <c r="N29" s="102"/>
      <c r="O29" s="102"/>
      <c r="P29" s="102"/>
      <c r="Q29" s="102"/>
      <c r="R29" s="102"/>
      <c r="S29" s="323"/>
      <c r="T29" s="298"/>
      <c r="U29" s="325"/>
      <c r="V29" s="366"/>
      <c r="Z29" s="355"/>
      <c r="AA29" s="353" t="s">
        <v>156</v>
      </c>
      <c r="AB29" s="353"/>
      <c r="AC29" s="353"/>
      <c r="AD29" s="600"/>
      <c r="AE29" s="600"/>
      <c r="AF29" s="598"/>
      <c r="AG29" s="598"/>
      <c r="AH29" s="598"/>
      <c r="AI29" s="598"/>
      <c r="AJ29" s="598"/>
      <c r="AK29" s="598"/>
      <c r="AL29" s="598"/>
      <c r="AM29" s="598"/>
      <c r="AN29" s="598"/>
      <c r="AO29" s="598"/>
      <c r="AP29" s="598"/>
      <c r="AQ29" s="598"/>
      <c r="AR29" s="598"/>
      <c r="AS29" s="598"/>
    </row>
    <row r="30" spans="1:45">
      <c r="A30" s="524" t="s">
        <v>317</v>
      </c>
      <c r="B30" s="74">
        <v>5</v>
      </c>
      <c r="C30" s="74" t="str">
        <f t="shared" ref="C30:C34" si="8">AC30</f>
        <v>460 V, 3 Ph</v>
      </c>
      <c r="D30" s="152" t="s">
        <v>129</v>
      </c>
      <c r="E30" s="247">
        <f t="shared" ref="E30:E43" si="9">IFERROR(AD30*$B$3*IF($B$4="Yes",1+$Z$1,1),AD30)</f>
        <v>8742.0579999999991</v>
      </c>
      <c r="F30" s="455" t="s">
        <v>57</v>
      </c>
      <c r="G30" s="456" t="s">
        <v>57</v>
      </c>
      <c r="H30" s="303">
        <f t="shared" ref="H30:H43" si="10">IFERROR(AH30*$B$3*IF($B$4="Yes",1+$Z$1,1),AH30)</f>
        <v>945</v>
      </c>
      <c r="I30" s="303" t="s">
        <v>57</v>
      </c>
      <c r="J30" s="303">
        <f t="shared" ref="J30:J32" si="11">IFERROR(AJ30*$B$3*IF($B$4="Yes",1+$Z$1,1),AJ30)</f>
        <v>806.26140000000009</v>
      </c>
      <c r="K30" s="303">
        <f t="shared" ref="K30:K43" si="12">IFERROR(AK30*$B$3*IF($B$4="Yes",1+$Z$1,1),AK30)</f>
        <v>409.73940000000005</v>
      </c>
      <c r="L30" s="303">
        <f t="shared" ref="L30:L43" si="13">IFERROR(AL30*$B$3*IF($B$4="Yes",1+$Z$1,1),AL30)</f>
        <v>464.81190000000004</v>
      </c>
      <c r="M30" s="303">
        <f t="shared" ref="M30:M43" si="14">IFERROR(AM30*$B$3*IF($B$4="Yes",1+$Z$1,1),AM30)</f>
        <v>637.35</v>
      </c>
      <c r="N30" s="303">
        <f t="shared" ref="N30:N43" si="15">IFERROR(AN30*$B$3*IF($B$4="Yes",1+$Z$1,1),AN30)</f>
        <v>2731</v>
      </c>
      <c r="O30" s="303">
        <f t="shared" ref="O30:O43" si="16">IFERROR(AO30*$B$3*IF($B$4="Yes",1+$Z$1,1),AO30)</f>
        <v>1264</v>
      </c>
      <c r="P30" s="370">
        <f t="shared" ref="P30:P43" si="17">IFERROR(AP30*$B$3*IF($B$4="Yes",1+$Z$1,1),AP30)</f>
        <v>1094.1000000000001</v>
      </c>
      <c r="Q30" s="303">
        <f t="shared" ref="Q30:Q43" si="18">IFERROR(AQ30*$B$3*IF($B$4="Yes",1+$Z$1,1),AQ30)</f>
        <v>1440.6966</v>
      </c>
      <c r="R30" s="317">
        <f t="shared" ref="R30:R43" si="19">IFERROR(AR30*$B$3*IF($B$4="Yes",1+$Z$1,1),AR30)</f>
        <v>418.95000000000005</v>
      </c>
      <c r="S30" s="317">
        <f t="shared" ref="S30:S43" si="20">IFERROR(AS30*$B$3*IF($B$4="Yes",1+$Z$1,1),AS30)</f>
        <v>540.75</v>
      </c>
      <c r="T30" s="360" t="s">
        <v>288</v>
      </c>
      <c r="U30" s="307" t="s">
        <v>57</v>
      </c>
      <c r="V30" s="366"/>
      <c r="Z30" s="355" t="s">
        <v>129</v>
      </c>
      <c r="AA30" s="353" t="s">
        <v>317</v>
      </c>
      <c r="AB30" s="353">
        <v>5</v>
      </c>
      <c r="AC30" s="353" t="s">
        <v>299</v>
      </c>
      <c r="AD30" s="600">
        <v>8742.0579999999991</v>
      </c>
      <c r="AE30" s="600" t="s">
        <v>412</v>
      </c>
      <c r="AF30" s="598" t="s">
        <v>57</v>
      </c>
      <c r="AG30" s="598" t="s">
        <v>57</v>
      </c>
      <c r="AH30" s="598">
        <v>945</v>
      </c>
      <c r="AI30" s="598" t="s">
        <v>57</v>
      </c>
      <c r="AJ30" s="598">
        <v>806.26140000000009</v>
      </c>
      <c r="AK30" s="598">
        <v>409.73940000000005</v>
      </c>
      <c r="AL30" s="598">
        <v>464.81190000000004</v>
      </c>
      <c r="AM30" s="598">
        <v>637.35</v>
      </c>
      <c r="AN30" s="601">
        <v>2731</v>
      </c>
      <c r="AO30" s="601">
        <v>1264</v>
      </c>
      <c r="AP30" s="598">
        <v>1094.1000000000001</v>
      </c>
      <c r="AQ30" s="598">
        <v>1440.6966</v>
      </c>
      <c r="AR30" s="598">
        <v>418.95000000000005</v>
      </c>
      <c r="AS30" s="598">
        <v>540.75</v>
      </c>
    </row>
    <row r="31" spans="1:45">
      <c r="A31" s="167" t="s">
        <v>318</v>
      </c>
      <c r="B31" s="75">
        <v>7.5</v>
      </c>
      <c r="C31" s="75" t="str">
        <f t="shared" si="8"/>
        <v>460 V, 3 Ph</v>
      </c>
      <c r="D31" s="75" t="s">
        <v>162</v>
      </c>
      <c r="E31" s="308">
        <f t="shared" si="9"/>
        <v>9253.503999999999</v>
      </c>
      <c r="F31" s="309" t="s">
        <v>57</v>
      </c>
      <c r="G31" s="361" t="s">
        <v>57</v>
      </c>
      <c r="H31" s="303">
        <f t="shared" si="10"/>
        <v>950.25</v>
      </c>
      <c r="I31" s="310" t="s">
        <v>57</v>
      </c>
      <c r="J31" s="310">
        <f t="shared" si="11"/>
        <v>806.26140000000009</v>
      </c>
      <c r="K31" s="310">
        <f t="shared" si="12"/>
        <v>409.73940000000005</v>
      </c>
      <c r="L31" s="310">
        <f t="shared" si="13"/>
        <v>464.81190000000004</v>
      </c>
      <c r="M31" s="310">
        <f t="shared" si="14"/>
        <v>637.35</v>
      </c>
      <c r="N31" s="310">
        <f t="shared" si="15"/>
        <v>2832</v>
      </c>
      <c r="O31" s="310">
        <f t="shared" si="16"/>
        <v>1298</v>
      </c>
      <c r="P31" s="310">
        <f t="shared" si="17"/>
        <v>1094.1000000000001</v>
      </c>
      <c r="Q31" s="310">
        <f t="shared" si="18"/>
        <v>1440.6966</v>
      </c>
      <c r="R31" s="311">
        <f t="shared" si="19"/>
        <v>418.95000000000005</v>
      </c>
      <c r="S31" s="311">
        <f t="shared" si="20"/>
        <v>540.75</v>
      </c>
      <c r="T31" s="362" t="s">
        <v>288</v>
      </c>
      <c r="U31" s="315" t="s">
        <v>57</v>
      </c>
      <c r="V31" s="366"/>
      <c r="Z31" s="355" t="s">
        <v>162</v>
      </c>
      <c r="AA31" s="353" t="s">
        <v>318</v>
      </c>
      <c r="AB31" s="353">
        <v>7.5</v>
      </c>
      <c r="AC31" s="353" t="s">
        <v>299</v>
      </c>
      <c r="AD31" s="600">
        <v>9253.503999999999</v>
      </c>
      <c r="AE31" s="600" t="s">
        <v>412</v>
      </c>
      <c r="AF31" s="598" t="s">
        <v>57</v>
      </c>
      <c r="AG31" s="598" t="s">
        <v>57</v>
      </c>
      <c r="AH31" s="598">
        <v>950.25</v>
      </c>
      <c r="AI31" s="598" t="s">
        <v>57</v>
      </c>
      <c r="AJ31" s="598">
        <v>806.26140000000009</v>
      </c>
      <c r="AK31" s="598">
        <v>409.73940000000005</v>
      </c>
      <c r="AL31" s="598">
        <v>464.81190000000004</v>
      </c>
      <c r="AM31" s="598">
        <v>637.35</v>
      </c>
      <c r="AN31" s="601">
        <v>2832</v>
      </c>
      <c r="AO31" s="601">
        <v>1298</v>
      </c>
      <c r="AP31" s="598">
        <v>1094.1000000000001</v>
      </c>
      <c r="AQ31" s="598">
        <v>1440.6966</v>
      </c>
      <c r="AR31" s="598">
        <v>418.95000000000005</v>
      </c>
      <c r="AS31" s="598">
        <v>540.75</v>
      </c>
    </row>
    <row r="32" spans="1:45">
      <c r="A32" s="524" t="s">
        <v>319</v>
      </c>
      <c r="B32" s="74">
        <v>10</v>
      </c>
      <c r="C32" s="74" t="str">
        <f t="shared" si="8"/>
        <v>460 V, 3 Ph</v>
      </c>
      <c r="D32" s="74" t="s">
        <v>116</v>
      </c>
      <c r="E32" s="247">
        <f t="shared" si="9"/>
        <v>10197.628999999999</v>
      </c>
      <c r="F32" s="302">
        <f t="shared" ref="F32:G40" si="21">IFERROR(AF32*$B$3*IF($B$4="Yes",1+$Z$1,1),AF32)</f>
        <v>11928</v>
      </c>
      <c r="G32" s="359" t="s">
        <v>57</v>
      </c>
      <c r="H32" s="303">
        <f t="shared" si="10"/>
        <v>981.75</v>
      </c>
      <c r="I32" s="303" t="s">
        <v>57</v>
      </c>
      <c r="J32" s="303">
        <f t="shared" si="11"/>
        <v>806.26140000000009</v>
      </c>
      <c r="K32" s="303">
        <f t="shared" si="12"/>
        <v>409.73940000000005</v>
      </c>
      <c r="L32" s="303">
        <f t="shared" si="13"/>
        <v>464.81190000000004</v>
      </c>
      <c r="M32" s="303">
        <f t="shared" si="14"/>
        <v>637.35</v>
      </c>
      <c r="N32" s="303">
        <f t="shared" si="15"/>
        <v>3071</v>
      </c>
      <c r="O32" s="303">
        <f t="shared" si="16"/>
        <v>1333</v>
      </c>
      <c r="P32" s="370">
        <f t="shared" si="17"/>
        <v>1094.1000000000001</v>
      </c>
      <c r="Q32" s="303">
        <f t="shared" si="18"/>
        <v>1440.6966</v>
      </c>
      <c r="R32" s="317">
        <f t="shared" si="19"/>
        <v>418.95000000000005</v>
      </c>
      <c r="S32" s="317">
        <f t="shared" si="20"/>
        <v>540.75</v>
      </c>
      <c r="T32" s="360" t="s">
        <v>288</v>
      </c>
      <c r="U32" s="307" t="s">
        <v>302</v>
      </c>
      <c r="V32" s="366"/>
      <c r="Z32" s="355" t="s">
        <v>116</v>
      </c>
      <c r="AA32" s="353" t="s">
        <v>319</v>
      </c>
      <c r="AB32" s="353">
        <v>1</v>
      </c>
      <c r="AC32" s="353" t="s">
        <v>299</v>
      </c>
      <c r="AD32" s="600">
        <v>10197.628999999999</v>
      </c>
      <c r="AE32" s="600" t="s">
        <v>412</v>
      </c>
      <c r="AF32" s="598">
        <v>11928</v>
      </c>
      <c r="AG32" s="598" t="s">
        <v>57</v>
      </c>
      <c r="AH32" s="598">
        <v>981.75</v>
      </c>
      <c r="AI32" s="598" t="s">
        <v>57</v>
      </c>
      <c r="AJ32" s="598">
        <v>806.26140000000009</v>
      </c>
      <c r="AK32" s="598">
        <v>409.73940000000005</v>
      </c>
      <c r="AL32" s="598">
        <v>464.81190000000004</v>
      </c>
      <c r="AM32" s="598">
        <v>637.35</v>
      </c>
      <c r="AN32" s="601">
        <v>3071</v>
      </c>
      <c r="AO32" s="601">
        <v>1333</v>
      </c>
      <c r="AP32" s="598">
        <v>1094.1000000000001</v>
      </c>
      <c r="AQ32" s="598">
        <v>1440.6966</v>
      </c>
      <c r="AR32" s="598">
        <v>418.95000000000005</v>
      </c>
      <c r="AS32" s="598">
        <v>540.75</v>
      </c>
    </row>
    <row r="33" spans="1:45">
      <c r="A33" s="167" t="s">
        <v>320</v>
      </c>
      <c r="B33" s="75">
        <v>15</v>
      </c>
      <c r="C33" s="75" t="str">
        <f t="shared" si="8"/>
        <v>460 V, 3 Ph</v>
      </c>
      <c r="D33" s="75" t="s">
        <v>291</v>
      </c>
      <c r="E33" s="308">
        <f t="shared" si="9"/>
        <v>11416.898999999999</v>
      </c>
      <c r="F33" s="309">
        <f t="shared" si="21"/>
        <v>11928</v>
      </c>
      <c r="G33" s="361" t="s">
        <v>57</v>
      </c>
      <c r="H33" s="303">
        <f t="shared" si="10"/>
        <v>981.75</v>
      </c>
      <c r="I33" s="310" t="s">
        <v>57</v>
      </c>
      <c r="J33" s="310">
        <f t="shared" ref="J33:J43" si="22">IFERROR(AJ33*$B$3*IF($B$4="Yes",1+$Z$1,1),AJ33)</f>
        <v>806.26140000000009</v>
      </c>
      <c r="K33" s="310">
        <f t="shared" si="12"/>
        <v>409.73940000000005</v>
      </c>
      <c r="L33" s="310">
        <f t="shared" si="13"/>
        <v>464.81190000000004</v>
      </c>
      <c r="M33" s="310">
        <f t="shared" si="14"/>
        <v>637.35</v>
      </c>
      <c r="N33" s="310">
        <f t="shared" si="15"/>
        <v>3822</v>
      </c>
      <c r="O33" s="310">
        <f t="shared" si="16"/>
        <v>1458</v>
      </c>
      <c r="P33" s="310">
        <f t="shared" si="17"/>
        <v>1094.1000000000001</v>
      </c>
      <c r="Q33" s="310">
        <f t="shared" si="18"/>
        <v>1440.6966</v>
      </c>
      <c r="R33" s="311">
        <f t="shared" si="19"/>
        <v>418.95000000000005</v>
      </c>
      <c r="S33" s="311">
        <f t="shared" si="20"/>
        <v>540.75</v>
      </c>
      <c r="T33" s="362" t="s">
        <v>288</v>
      </c>
      <c r="U33" s="315" t="s">
        <v>302</v>
      </c>
      <c r="V33" s="366"/>
      <c r="Z33" s="355" t="s">
        <v>291</v>
      </c>
      <c r="AA33" s="353" t="s">
        <v>320</v>
      </c>
      <c r="AB33" s="353">
        <v>15</v>
      </c>
      <c r="AC33" s="353" t="s">
        <v>299</v>
      </c>
      <c r="AD33" s="600">
        <v>11416.898999999999</v>
      </c>
      <c r="AE33" s="600" t="s">
        <v>412</v>
      </c>
      <c r="AF33" s="598">
        <v>11928</v>
      </c>
      <c r="AG33" s="598" t="s">
        <v>57</v>
      </c>
      <c r="AH33" s="598">
        <v>981.75</v>
      </c>
      <c r="AI33" s="598" t="s">
        <v>57</v>
      </c>
      <c r="AJ33" s="598">
        <v>806.26140000000009</v>
      </c>
      <c r="AK33" s="598">
        <v>409.73940000000005</v>
      </c>
      <c r="AL33" s="598">
        <v>464.81190000000004</v>
      </c>
      <c r="AM33" s="598">
        <v>637.35</v>
      </c>
      <c r="AN33" s="601">
        <v>3822</v>
      </c>
      <c r="AO33" s="601">
        <v>1458</v>
      </c>
      <c r="AP33" s="598">
        <v>1094.1000000000001</v>
      </c>
      <c r="AQ33" s="598">
        <v>1440.6966</v>
      </c>
      <c r="AR33" s="598">
        <v>418.95000000000005</v>
      </c>
      <c r="AS33" s="598">
        <v>540.75</v>
      </c>
    </row>
    <row r="34" spans="1:45">
      <c r="A34" s="524" t="s">
        <v>321</v>
      </c>
      <c r="B34" s="74">
        <v>20</v>
      </c>
      <c r="C34" s="74" t="str">
        <f t="shared" si="8"/>
        <v>460 V, 3 Ph</v>
      </c>
      <c r="D34" s="74" t="s">
        <v>170</v>
      </c>
      <c r="E34" s="247">
        <f t="shared" si="9"/>
        <v>12226.148999999999</v>
      </c>
      <c r="F34" s="302">
        <f t="shared" si="21"/>
        <v>11928</v>
      </c>
      <c r="G34" s="359">
        <f t="shared" si="21"/>
        <v>13576.5</v>
      </c>
      <c r="H34" s="303">
        <f t="shared" si="10"/>
        <v>1039.5</v>
      </c>
      <c r="I34" s="303" t="s">
        <v>57</v>
      </c>
      <c r="J34" s="303">
        <f t="shared" si="22"/>
        <v>806.26140000000009</v>
      </c>
      <c r="K34" s="303">
        <f t="shared" si="12"/>
        <v>409.73940000000005</v>
      </c>
      <c r="L34" s="303">
        <f t="shared" si="13"/>
        <v>464.81190000000004</v>
      </c>
      <c r="M34" s="303">
        <f t="shared" si="14"/>
        <v>637.35</v>
      </c>
      <c r="N34" s="303">
        <f t="shared" si="15"/>
        <v>3822</v>
      </c>
      <c r="O34" s="303">
        <f t="shared" si="16"/>
        <v>1581</v>
      </c>
      <c r="P34" s="370">
        <f t="shared" si="17"/>
        <v>1094.1000000000001</v>
      </c>
      <c r="Q34" s="303">
        <f t="shared" si="18"/>
        <v>1440.6966</v>
      </c>
      <c r="R34" s="317">
        <f t="shared" si="19"/>
        <v>418.95000000000005</v>
      </c>
      <c r="S34" s="317">
        <f t="shared" si="20"/>
        <v>540.75</v>
      </c>
      <c r="T34" s="360" t="s">
        <v>288</v>
      </c>
      <c r="U34" s="307" t="s">
        <v>302</v>
      </c>
      <c r="V34" s="366"/>
      <c r="Z34" s="355" t="s">
        <v>170</v>
      </c>
      <c r="AA34" s="353" t="s">
        <v>321</v>
      </c>
      <c r="AB34" s="353">
        <v>20</v>
      </c>
      <c r="AC34" s="353" t="s">
        <v>299</v>
      </c>
      <c r="AD34" s="600">
        <v>12226.148999999999</v>
      </c>
      <c r="AE34" s="600" t="s">
        <v>412</v>
      </c>
      <c r="AF34" s="598">
        <v>11928</v>
      </c>
      <c r="AG34" s="598">
        <v>13576.5</v>
      </c>
      <c r="AH34" s="598">
        <v>1039.5</v>
      </c>
      <c r="AI34" s="598" t="s">
        <v>57</v>
      </c>
      <c r="AJ34" s="598">
        <v>806.26140000000009</v>
      </c>
      <c r="AK34" s="598">
        <v>409.73940000000005</v>
      </c>
      <c r="AL34" s="598">
        <v>464.81190000000004</v>
      </c>
      <c r="AM34" s="598">
        <v>637.35</v>
      </c>
      <c r="AN34" s="601">
        <v>3822</v>
      </c>
      <c r="AO34" s="601">
        <v>1581</v>
      </c>
      <c r="AP34" s="598">
        <v>1094.1000000000001</v>
      </c>
      <c r="AQ34" s="598">
        <v>1440.6966</v>
      </c>
      <c r="AR34" s="598">
        <v>418.95000000000005</v>
      </c>
      <c r="AS34" s="598">
        <v>540.75</v>
      </c>
    </row>
    <row r="35" spans="1:45">
      <c r="A35" s="167" t="s">
        <v>886</v>
      </c>
      <c r="B35" s="75">
        <v>25</v>
      </c>
      <c r="C35" s="75" t="s">
        <v>299</v>
      </c>
      <c r="D35" s="75" t="s">
        <v>173</v>
      </c>
      <c r="E35" s="308">
        <f t="shared" ref="E35" si="23">IFERROR(AD35*$B$3*IF($B$4="Yes",1+$Z$1,1),AD35)</f>
        <v>13896</v>
      </c>
      <c r="F35" s="309">
        <f t="shared" ref="F35" si="24">IFERROR(AF35*$B$3*IF($B$4="Yes",1+$Z$1,1),AF35)</f>
        <v>11928</v>
      </c>
      <c r="G35" s="361">
        <f t="shared" ref="G35" si="25">IFERROR(AG35*$B$3*IF($B$4="Yes",1+$Z$1,1),AG35)</f>
        <v>13576.5</v>
      </c>
      <c r="H35" s="303">
        <f t="shared" ref="H35" si="26">IFERROR(AH35*$B$3*IF($B$4="Yes",1+$Z$1,1),AH35)</f>
        <v>1329</v>
      </c>
      <c r="I35" s="310" t="s">
        <v>57</v>
      </c>
      <c r="J35" s="310">
        <f t="shared" ref="J35" si="27">IFERROR(AJ35*$B$3*IF($B$4="Yes",1+$Z$1,1),AJ35)</f>
        <v>806.26140000000009</v>
      </c>
      <c r="K35" s="310">
        <f t="shared" ref="K35" si="28">IFERROR(AK35*$B$3*IF($B$4="Yes",1+$Z$1,1),AK35)</f>
        <v>409.73940000000005</v>
      </c>
      <c r="L35" s="310">
        <f t="shared" ref="L35" si="29">IFERROR(AL35*$B$3*IF($B$4="Yes",1+$Z$1,1),AL35)</f>
        <v>464.81190000000004</v>
      </c>
      <c r="M35" s="310">
        <f t="shared" ref="M35" si="30">IFERROR(AM35*$B$3*IF($B$4="Yes",1+$Z$1,1),AM35)</f>
        <v>637.35</v>
      </c>
      <c r="N35" s="310">
        <f t="shared" ref="N35" si="31">IFERROR(AN35*$B$3*IF($B$4="Yes",1+$Z$1,1),AN35)</f>
        <v>4119</v>
      </c>
      <c r="O35" s="310">
        <f t="shared" ref="O35" si="32">IFERROR(AO35*$B$3*IF($B$4="Yes",1+$Z$1,1),AO35)</f>
        <v>1623</v>
      </c>
      <c r="P35" s="310">
        <f t="shared" ref="P35" si="33">IFERROR(AP35*$B$3*IF($B$4="Yes",1+$Z$1,1),AP35)</f>
        <v>1094.1000000000001</v>
      </c>
      <c r="Q35" s="310">
        <f t="shared" ref="Q35" si="34">IFERROR(AQ35*$B$3*IF($B$4="Yes",1+$Z$1,1),AQ35)</f>
        <v>1440.6966</v>
      </c>
      <c r="R35" s="311">
        <f t="shared" ref="R35" si="35">IFERROR(AR35*$B$3*IF($B$4="Yes",1+$Z$1,1),AR35)</f>
        <v>418.95000000000005</v>
      </c>
      <c r="S35" s="311">
        <f t="shared" ref="S35" si="36">IFERROR(AS35*$B$3*IF($B$4="Yes",1+$Z$1,1),AS35)</f>
        <v>540.75</v>
      </c>
      <c r="T35" s="360" t="s">
        <v>288</v>
      </c>
      <c r="U35" s="307" t="s">
        <v>302</v>
      </c>
      <c r="V35" s="366"/>
      <c r="Z35" s="355" t="s">
        <v>173</v>
      </c>
      <c r="AA35" s="353" t="s">
        <v>886</v>
      </c>
      <c r="AB35" s="353">
        <v>25</v>
      </c>
      <c r="AC35" s="353" t="s">
        <v>299</v>
      </c>
      <c r="AD35" s="600">
        <v>13896</v>
      </c>
      <c r="AE35" s="600" t="s">
        <v>412</v>
      </c>
      <c r="AF35" s="598">
        <v>11928</v>
      </c>
      <c r="AG35" s="598">
        <v>13576.5</v>
      </c>
      <c r="AH35" s="598">
        <v>1329</v>
      </c>
      <c r="AI35" s="598" t="s">
        <v>57</v>
      </c>
      <c r="AJ35" s="598">
        <v>806.26140000000009</v>
      </c>
      <c r="AK35" s="598">
        <v>409.73940000000005</v>
      </c>
      <c r="AL35" s="598">
        <v>464.81190000000004</v>
      </c>
      <c r="AM35" s="598">
        <v>637.35</v>
      </c>
      <c r="AN35" s="601">
        <v>4119</v>
      </c>
      <c r="AO35" s="601">
        <v>1623</v>
      </c>
      <c r="AP35" s="598">
        <v>1094.1000000000001</v>
      </c>
      <c r="AQ35" s="598">
        <v>1440.6966</v>
      </c>
      <c r="AR35" s="598">
        <v>418.95000000000005</v>
      </c>
      <c r="AS35" s="598">
        <v>540.75</v>
      </c>
    </row>
    <row r="36" spans="1:45">
      <c r="A36" s="532" t="s">
        <v>322</v>
      </c>
      <c r="B36" s="78">
        <v>30</v>
      </c>
      <c r="C36" s="78" t="s">
        <v>299</v>
      </c>
      <c r="D36" s="78" t="s">
        <v>153</v>
      </c>
      <c r="E36" s="369">
        <f t="shared" si="9"/>
        <v>14758.56</v>
      </c>
      <c r="F36" s="465">
        <f t="shared" si="21"/>
        <v>11928</v>
      </c>
      <c r="G36" s="374">
        <f t="shared" si="21"/>
        <v>13576.5</v>
      </c>
      <c r="H36" s="371">
        <f t="shared" si="10"/>
        <v>1329.3</v>
      </c>
      <c r="I36" s="370" t="s">
        <v>57</v>
      </c>
      <c r="J36" s="370">
        <f t="shared" si="22"/>
        <v>806.26140000000009</v>
      </c>
      <c r="K36" s="370">
        <f t="shared" si="12"/>
        <v>409.73940000000005</v>
      </c>
      <c r="L36" s="370">
        <f t="shared" si="13"/>
        <v>464.81190000000004</v>
      </c>
      <c r="M36" s="370">
        <f t="shared" si="14"/>
        <v>637.35</v>
      </c>
      <c r="N36" s="370">
        <f t="shared" si="15"/>
        <v>4119</v>
      </c>
      <c r="O36" s="370">
        <f t="shared" si="16"/>
        <v>1623</v>
      </c>
      <c r="P36" s="370">
        <f t="shared" si="17"/>
        <v>1094.1000000000001</v>
      </c>
      <c r="Q36" s="370">
        <f t="shared" si="18"/>
        <v>1440.6966</v>
      </c>
      <c r="R36" s="370">
        <f t="shared" si="19"/>
        <v>418.95000000000005</v>
      </c>
      <c r="S36" s="371">
        <f t="shared" si="20"/>
        <v>541</v>
      </c>
      <c r="T36" s="372" t="s">
        <v>288</v>
      </c>
      <c r="U36" s="373" t="s">
        <v>302</v>
      </c>
      <c r="V36" s="366"/>
      <c r="Z36" s="355" t="s">
        <v>153</v>
      </c>
      <c r="AA36" s="353" t="s">
        <v>322</v>
      </c>
      <c r="AB36" s="353">
        <v>30</v>
      </c>
      <c r="AC36" s="353" t="s">
        <v>299</v>
      </c>
      <c r="AD36" s="600">
        <v>14758.56</v>
      </c>
      <c r="AE36" s="600" t="s">
        <v>412</v>
      </c>
      <c r="AF36" s="598">
        <v>11928</v>
      </c>
      <c r="AG36" s="598">
        <v>13576.5</v>
      </c>
      <c r="AH36" s="598">
        <v>1329.3</v>
      </c>
      <c r="AI36" s="598" t="s">
        <v>57</v>
      </c>
      <c r="AJ36" s="598">
        <v>806.26140000000009</v>
      </c>
      <c r="AK36" s="598">
        <v>409.73940000000005</v>
      </c>
      <c r="AL36" s="598">
        <v>464.81190000000004</v>
      </c>
      <c r="AM36" s="598">
        <v>637.35</v>
      </c>
      <c r="AN36" s="601">
        <v>4119</v>
      </c>
      <c r="AO36" s="601">
        <v>1623</v>
      </c>
      <c r="AP36" s="598">
        <v>1094.1000000000001</v>
      </c>
      <c r="AQ36" s="598">
        <v>1440.6966</v>
      </c>
      <c r="AR36" s="598">
        <v>418.95000000000005</v>
      </c>
      <c r="AS36" s="598">
        <v>541</v>
      </c>
    </row>
    <row r="37" spans="1:45">
      <c r="A37" s="167" t="s">
        <v>323</v>
      </c>
      <c r="B37" s="75">
        <v>40</v>
      </c>
      <c r="C37" s="75" t="s">
        <v>299</v>
      </c>
      <c r="D37" s="75" t="s">
        <v>309</v>
      </c>
      <c r="E37" s="308">
        <f t="shared" si="9"/>
        <v>19266.62</v>
      </c>
      <c r="F37" s="309">
        <f t="shared" si="21"/>
        <v>11928</v>
      </c>
      <c r="G37" s="361">
        <f t="shared" si="21"/>
        <v>13576.5</v>
      </c>
      <c r="H37" s="311">
        <f t="shared" si="10"/>
        <v>1329.3</v>
      </c>
      <c r="I37" s="310">
        <f t="shared" ref="I37:I43" si="37">IFERROR(AI37*$B$3*IF($B$4="Yes",1+$Z$1,1),AI37)</f>
        <v>2504</v>
      </c>
      <c r="J37" s="310">
        <f t="shared" si="22"/>
        <v>806.26140000000009</v>
      </c>
      <c r="K37" s="310">
        <f t="shared" si="12"/>
        <v>409.73940000000005</v>
      </c>
      <c r="L37" s="310">
        <f t="shared" si="13"/>
        <v>464.81190000000004</v>
      </c>
      <c r="M37" s="310">
        <f t="shared" si="14"/>
        <v>637.35</v>
      </c>
      <c r="N37" s="310">
        <f t="shared" si="15"/>
        <v>4961</v>
      </c>
      <c r="O37" s="310">
        <f t="shared" si="16"/>
        <v>1794</v>
      </c>
      <c r="P37" s="310">
        <f t="shared" si="17"/>
        <v>1094.1000000000001</v>
      </c>
      <c r="Q37" s="310">
        <f t="shared" si="18"/>
        <v>1440.6966</v>
      </c>
      <c r="R37" s="310">
        <f t="shared" si="19"/>
        <v>418.95000000000005</v>
      </c>
      <c r="S37" s="311">
        <f t="shared" si="20"/>
        <v>837.90000000000009</v>
      </c>
      <c r="T37" s="362" t="s">
        <v>302</v>
      </c>
      <c r="U37" s="315" t="s">
        <v>311</v>
      </c>
      <c r="V37" s="366"/>
      <c r="Z37" s="355" t="s">
        <v>309</v>
      </c>
      <c r="AA37" s="353" t="s">
        <v>323</v>
      </c>
      <c r="AB37" s="353">
        <v>40</v>
      </c>
      <c r="AC37" s="353" t="s">
        <v>299</v>
      </c>
      <c r="AD37" s="600">
        <v>19266.62</v>
      </c>
      <c r="AE37" s="600" t="s">
        <v>412</v>
      </c>
      <c r="AF37" s="598">
        <v>11928</v>
      </c>
      <c r="AG37" s="598">
        <v>13576.5</v>
      </c>
      <c r="AH37" s="598">
        <v>1329.3</v>
      </c>
      <c r="AI37" s="598">
        <v>2504</v>
      </c>
      <c r="AJ37" s="598">
        <v>806.26140000000009</v>
      </c>
      <c r="AK37" s="598">
        <v>409.73940000000005</v>
      </c>
      <c r="AL37" s="598">
        <v>464.81190000000004</v>
      </c>
      <c r="AM37" s="598">
        <v>637.35</v>
      </c>
      <c r="AN37" s="601">
        <v>4961</v>
      </c>
      <c r="AO37" s="601">
        <v>1794</v>
      </c>
      <c r="AP37" s="598">
        <v>1094.1000000000001</v>
      </c>
      <c r="AQ37" s="598">
        <v>1440.6966</v>
      </c>
      <c r="AR37" s="598">
        <v>418.95000000000005</v>
      </c>
      <c r="AS37" s="598">
        <v>837.90000000000009</v>
      </c>
    </row>
    <row r="38" spans="1:45">
      <c r="A38" s="532" t="s">
        <v>324</v>
      </c>
      <c r="B38" s="78">
        <v>50</v>
      </c>
      <c r="C38" s="78" t="s">
        <v>299</v>
      </c>
      <c r="D38" s="78" t="s">
        <v>179</v>
      </c>
      <c r="E38" s="369">
        <f t="shared" si="9"/>
        <v>24450.14</v>
      </c>
      <c r="F38" s="465">
        <f t="shared" si="21"/>
        <v>11928</v>
      </c>
      <c r="G38" s="374">
        <f t="shared" si="21"/>
        <v>13576.5</v>
      </c>
      <c r="H38" s="371">
        <f t="shared" si="10"/>
        <v>1320.9</v>
      </c>
      <c r="I38" s="370">
        <f t="shared" si="37"/>
        <v>2623</v>
      </c>
      <c r="J38" s="370">
        <f t="shared" si="22"/>
        <v>806.26140000000009</v>
      </c>
      <c r="K38" s="370">
        <f t="shared" si="12"/>
        <v>409.73940000000005</v>
      </c>
      <c r="L38" s="370">
        <f t="shared" si="13"/>
        <v>464.81190000000004</v>
      </c>
      <c r="M38" s="370">
        <f t="shared" si="14"/>
        <v>637.35</v>
      </c>
      <c r="N38" s="370">
        <f t="shared" si="15"/>
        <v>5570</v>
      </c>
      <c r="O38" s="370">
        <f t="shared" si="16"/>
        <v>2346</v>
      </c>
      <c r="P38" s="370">
        <f t="shared" si="17"/>
        <v>1094.1000000000001</v>
      </c>
      <c r="Q38" s="370">
        <f t="shared" si="18"/>
        <v>1440.6966</v>
      </c>
      <c r="R38" s="370">
        <f t="shared" si="19"/>
        <v>418.95000000000005</v>
      </c>
      <c r="S38" s="371">
        <f t="shared" si="20"/>
        <v>837.90000000000009</v>
      </c>
      <c r="T38" s="372" t="s">
        <v>302</v>
      </c>
      <c r="U38" s="373" t="s">
        <v>311</v>
      </c>
      <c r="V38" s="366"/>
      <c r="Z38" s="355" t="s">
        <v>179</v>
      </c>
      <c r="AA38" s="353" t="s">
        <v>324</v>
      </c>
      <c r="AB38" s="353">
        <v>50</v>
      </c>
      <c r="AC38" s="353" t="s">
        <v>299</v>
      </c>
      <c r="AD38" s="600">
        <v>24450.14</v>
      </c>
      <c r="AE38" s="600" t="s">
        <v>412</v>
      </c>
      <c r="AF38" s="598">
        <v>11928</v>
      </c>
      <c r="AG38" s="598">
        <v>13576.5</v>
      </c>
      <c r="AH38" s="598">
        <v>1320.9</v>
      </c>
      <c r="AI38" s="598">
        <v>2623</v>
      </c>
      <c r="AJ38" s="598">
        <v>806.26140000000009</v>
      </c>
      <c r="AK38" s="598">
        <v>409.73940000000005</v>
      </c>
      <c r="AL38" s="598">
        <v>464.81190000000004</v>
      </c>
      <c r="AM38" s="598">
        <v>637.35</v>
      </c>
      <c r="AN38" s="601">
        <v>5570</v>
      </c>
      <c r="AO38" s="601">
        <v>2346</v>
      </c>
      <c r="AP38" s="598">
        <v>1094.1000000000001</v>
      </c>
      <c r="AQ38" s="598">
        <v>1440.6966</v>
      </c>
      <c r="AR38" s="598">
        <v>418.95000000000005</v>
      </c>
      <c r="AS38" s="598">
        <v>837.90000000000009</v>
      </c>
    </row>
    <row r="39" spans="1:45">
      <c r="A39" s="167" t="s">
        <v>325</v>
      </c>
      <c r="B39" s="75">
        <v>60</v>
      </c>
      <c r="C39" s="75" t="str">
        <f>AC39</f>
        <v>460 V, 3 Ph</v>
      </c>
      <c r="D39" s="75" t="s">
        <v>326</v>
      </c>
      <c r="E39" s="308">
        <f t="shared" si="9"/>
        <v>29563.52</v>
      </c>
      <c r="F39" s="309">
        <f t="shared" si="21"/>
        <v>11928</v>
      </c>
      <c r="G39" s="361">
        <f t="shared" si="21"/>
        <v>13576.5</v>
      </c>
      <c r="H39" s="311">
        <f t="shared" si="10"/>
        <v>1625.4</v>
      </c>
      <c r="I39" s="310">
        <f t="shared" si="37"/>
        <v>3084</v>
      </c>
      <c r="J39" s="310">
        <f t="shared" si="22"/>
        <v>806.26140000000009</v>
      </c>
      <c r="K39" s="310">
        <f t="shared" si="12"/>
        <v>409.73940000000005</v>
      </c>
      <c r="L39" s="311">
        <f t="shared" si="13"/>
        <v>464.81190000000004</v>
      </c>
      <c r="M39" s="311">
        <f t="shared" si="14"/>
        <v>637.35</v>
      </c>
      <c r="N39" s="310">
        <f t="shared" si="15"/>
        <v>6638</v>
      </c>
      <c r="O39" s="310">
        <f t="shared" si="16"/>
        <v>2829</v>
      </c>
      <c r="P39" s="310">
        <f t="shared" si="17"/>
        <v>1094.1000000000001</v>
      </c>
      <c r="Q39" s="310">
        <f t="shared" si="18"/>
        <v>1440.6966</v>
      </c>
      <c r="R39" s="310">
        <f t="shared" si="19"/>
        <v>418.95000000000005</v>
      </c>
      <c r="S39" s="311">
        <f t="shared" si="20"/>
        <v>837.90000000000009</v>
      </c>
      <c r="T39" s="362" t="s">
        <v>302</v>
      </c>
      <c r="U39" s="315" t="s">
        <v>311</v>
      </c>
      <c r="V39" s="366"/>
      <c r="Z39" s="355" t="s">
        <v>326</v>
      </c>
      <c r="AA39" s="353" t="s">
        <v>325</v>
      </c>
      <c r="AB39" s="353">
        <v>60</v>
      </c>
      <c r="AC39" s="353" t="s">
        <v>299</v>
      </c>
      <c r="AD39" s="600">
        <v>29563.52</v>
      </c>
      <c r="AE39" s="600" t="s">
        <v>412</v>
      </c>
      <c r="AF39" s="598">
        <v>11928</v>
      </c>
      <c r="AG39" s="598">
        <v>13576.5</v>
      </c>
      <c r="AH39" s="598">
        <v>1625.4</v>
      </c>
      <c r="AI39" s="598">
        <v>3084</v>
      </c>
      <c r="AJ39" s="598">
        <v>806.26140000000009</v>
      </c>
      <c r="AK39" s="598">
        <v>409.73940000000005</v>
      </c>
      <c r="AL39" s="598">
        <v>464.81190000000004</v>
      </c>
      <c r="AM39" s="598">
        <v>637.35</v>
      </c>
      <c r="AN39" s="598">
        <v>6638</v>
      </c>
      <c r="AO39" s="598">
        <v>2829</v>
      </c>
      <c r="AP39" s="598">
        <v>1094.1000000000001</v>
      </c>
      <c r="AQ39" s="598">
        <v>1440.6966</v>
      </c>
      <c r="AR39" s="598">
        <v>418.95000000000005</v>
      </c>
      <c r="AS39" s="598">
        <v>837.90000000000009</v>
      </c>
    </row>
    <row r="40" spans="1:45">
      <c r="A40" s="532" t="s">
        <v>327</v>
      </c>
      <c r="B40" s="78">
        <v>75</v>
      </c>
      <c r="C40" s="78" t="str">
        <f>AC40</f>
        <v>460 V, 3 Ph</v>
      </c>
      <c r="D40" s="78" t="s">
        <v>182</v>
      </c>
      <c r="E40" s="369">
        <f t="shared" si="9"/>
        <v>33352.97</v>
      </c>
      <c r="F40" s="465">
        <f t="shared" si="21"/>
        <v>11928</v>
      </c>
      <c r="G40" s="374">
        <f t="shared" si="21"/>
        <v>13576.5</v>
      </c>
      <c r="H40" s="371">
        <f t="shared" si="10"/>
        <v>1651.65</v>
      </c>
      <c r="I40" s="370">
        <f t="shared" si="37"/>
        <v>3393</v>
      </c>
      <c r="J40" s="370">
        <f t="shared" si="22"/>
        <v>806.26140000000009</v>
      </c>
      <c r="K40" s="370">
        <f t="shared" si="12"/>
        <v>409.73940000000005</v>
      </c>
      <c r="L40" s="371">
        <f t="shared" si="13"/>
        <v>464.81190000000004</v>
      </c>
      <c r="M40" s="371">
        <f t="shared" si="14"/>
        <v>637.35</v>
      </c>
      <c r="N40" s="370">
        <f t="shared" si="15"/>
        <v>7258</v>
      </c>
      <c r="O40" s="370">
        <f t="shared" si="16"/>
        <v>3048</v>
      </c>
      <c r="P40" s="370">
        <f t="shared" si="17"/>
        <v>1094.1000000000001</v>
      </c>
      <c r="Q40" s="370">
        <f t="shared" si="18"/>
        <v>1440.6966</v>
      </c>
      <c r="R40" s="370">
        <f t="shared" si="19"/>
        <v>418.95000000000005</v>
      </c>
      <c r="S40" s="371">
        <f t="shared" si="20"/>
        <v>837.90000000000009</v>
      </c>
      <c r="T40" s="372" t="s">
        <v>302</v>
      </c>
      <c r="U40" s="373" t="s">
        <v>311</v>
      </c>
      <c r="V40" s="366"/>
      <c r="Z40" s="355" t="s">
        <v>182</v>
      </c>
      <c r="AA40" s="353" t="s">
        <v>327</v>
      </c>
      <c r="AB40" s="353">
        <v>75</v>
      </c>
      <c r="AC40" s="353" t="s">
        <v>299</v>
      </c>
      <c r="AD40" s="600">
        <v>33352.97</v>
      </c>
      <c r="AE40" s="600" t="s">
        <v>412</v>
      </c>
      <c r="AF40" s="598">
        <v>11928</v>
      </c>
      <c r="AG40" s="598">
        <v>13576.5</v>
      </c>
      <c r="AH40" s="598">
        <v>1651.65</v>
      </c>
      <c r="AI40" s="598">
        <v>3393</v>
      </c>
      <c r="AJ40" s="598">
        <v>806.26140000000009</v>
      </c>
      <c r="AK40" s="598">
        <v>409.73940000000005</v>
      </c>
      <c r="AL40" s="598">
        <v>464.81190000000004</v>
      </c>
      <c r="AM40" s="598">
        <v>637.35</v>
      </c>
      <c r="AN40" s="598">
        <v>7258</v>
      </c>
      <c r="AO40" s="598">
        <v>3048</v>
      </c>
      <c r="AP40" s="598">
        <v>1094.1000000000001</v>
      </c>
      <c r="AQ40" s="598">
        <v>1440.6966</v>
      </c>
      <c r="AR40" s="598">
        <v>418.95000000000005</v>
      </c>
      <c r="AS40" s="598">
        <v>837.90000000000009</v>
      </c>
    </row>
    <row r="41" spans="1:45">
      <c r="A41" s="167" t="s">
        <v>328</v>
      </c>
      <c r="B41" s="75">
        <v>100</v>
      </c>
      <c r="C41" s="75" t="str">
        <f>AC41</f>
        <v>460 V, 3 Ph</v>
      </c>
      <c r="D41" s="75" t="s">
        <v>185</v>
      </c>
      <c r="E41" s="308">
        <f t="shared" si="9"/>
        <v>41893.5</v>
      </c>
      <c r="F41" s="309">
        <f>IFERROR(AF41*$B$3*IF($B$4="Yes",1+$Z$1,1),AF41)</f>
        <v>11928</v>
      </c>
      <c r="G41" s="361" t="s">
        <v>57</v>
      </c>
      <c r="H41" s="311">
        <f t="shared" si="10"/>
        <v>2850.75</v>
      </c>
      <c r="I41" s="310">
        <f t="shared" si="37"/>
        <v>4410</v>
      </c>
      <c r="J41" s="310">
        <f t="shared" si="22"/>
        <v>806.26140000000009</v>
      </c>
      <c r="K41" s="310">
        <f t="shared" si="12"/>
        <v>409.73940000000005</v>
      </c>
      <c r="L41" s="311">
        <f t="shared" si="13"/>
        <v>464.81190000000004</v>
      </c>
      <c r="M41" s="311">
        <f t="shared" si="14"/>
        <v>637.35</v>
      </c>
      <c r="N41" s="310">
        <f t="shared" si="15"/>
        <v>9699</v>
      </c>
      <c r="O41" s="310">
        <f t="shared" si="16"/>
        <v>3428</v>
      </c>
      <c r="P41" s="310">
        <f t="shared" si="17"/>
        <v>1094.1000000000001</v>
      </c>
      <c r="Q41" s="310">
        <f t="shared" si="18"/>
        <v>1440.6966</v>
      </c>
      <c r="R41" s="310">
        <f t="shared" si="19"/>
        <v>418.95000000000005</v>
      </c>
      <c r="S41" s="311">
        <f t="shared" si="20"/>
        <v>837.90000000000009</v>
      </c>
      <c r="T41" s="362" t="s">
        <v>311</v>
      </c>
      <c r="U41" s="315" t="s">
        <v>311</v>
      </c>
      <c r="V41" s="366"/>
      <c r="Z41" s="355" t="s">
        <v>185</v>
      </c>
      <c r="AA41" s="353" t="s">
        <v>328</v>
      </c>
      <c r="AB41" s="353">
        <v>100</v>
      </c>
      <c r="AC41" s="353" t="s">
        <v>299</v>
      </c>
      <c r="AD41" s="600">
        <v>41893.5</v>
      </c>
      <c r="AE41" s="600" t="s">
        <v>412</v>
      </c>
      <c r="AF41" s="598">
        <v>11928</v>
      </c>
      <c r="AG41" s="598" t="s">
        <v>57</v>
      </c>
      <c r="AH41" s="598">
        <v>2850.75</v>
      </c>
      <c r="AI41" s="598">
        <v>4410</v>
      </c>
      <c r="AJ41" s="598">
        <v>806.26140000000009</v>
      </c>
      <c r="AK41" s="598">
        <v>409.73940000000005</v>
      </c>
      <c r="AL41" s="598">
        <v>464.81190000000004</v>
      </c>
      <c r="AM41" s="598">
        <v>637.35</v>
      </c>
      <c r="AN41" s="598">
        <v>9699</v>
      </c>
      <c r="AO41" s="598">
        <v>3428</v>
      </c>
      <c r="AP41" s="598">
        <v>1094.1000000000001</v>
      </c>
      <c r="AQ41" s="598">
        <v>1440.6966</v>
      </c>
      <c r="AR41" s="598">
        <v>418.95000000000005</v>
      </c>
      <c r="AS41" s="598">
        <v>837.90000000000009</v>
      </c>
    </row>
    <row r="42" spans="1:45">
      <c r="A42" s="532" t="s">
        <v>329</v>
      </c>
      <c r="B42" s="78">
        <v>125</v>
      </c>
      <c r="C42" s="78" t="str">
        <f>AC42</f>
        <v>460 V, 3 Ph</v>
      </c>
      <c r="D42" s="78" t="s">
        <v>330</v>
      </c>
      <c r="E42" s="369">
        <f t="shared" si="9"/>
        <v>60013.979999999996</v>
      </c>
      <c r="F42" s="465" t="s">
        <v>57</v>
      </c>
      <c r="G42" s="374" t="s">
        <v>57</v>
      </c>
      <c r="H42" s="371">
        <f t="shared" si="10"/>
        <v>2883.3</v>
      </c>
      <c r="I42" s="370">
        <f t="shared" si="37"/>
        <v>5473</v>
      </c>
      <c r="J42" s="370">
        <f t="shared" si="22"/>
        <v>806.26140000000009</v>
      </c>
      <c r="K42" s="370">
        <f t="shared" si="12"/>
        <v>409.73940000000005</v>
      </c>
      <c r="L42" s="371">
        <f t="shared" si="13"/>
        <v>464.81190000000004</v>
      </c>
      <c r="M42" s="371">
        <f t="shared" si="14"/>
        <v>637.35</v>
      </c>
      <c r="N42" s="370" t="str">
        <f t="shared" si="15"/>
        <v>-</v>
      </c>
      <c r="O42" s="370">
        <f t="shared" si="16"/>
        <v>3610</v>
      </c>
      <c r="P42" s="370">
        <f t="shared" si="17"/>
        <v>1094.1000000000001</v>
      </c>
      <c r="Q42" s="370">
        <f t="shared" si="18"/>
        <v>1440.6966</v>
      </c>
      <c r="R42" s="370">
        <f t="shared" si="19"/>
        <v>418.95000000000005</v>
      </c>
      <c r="S42" s="371">
        <f t="shared" si="20"/>
        <v>837.90000000000009</v>
      </c>
      <c r="T42" s="372" t="s">
        <v>311</v>
      </c>
      <c r="U42" s="373" t="s">
        <v>57</v>
      </c>
      <c r="V42" s="366"/>
      <c r="Z42" s="355" t="s">
        <v>330</v>
      </c>
      <c r="AA42" s="353" t="s">
        <v>329</v>
      </c>
      <c r="AB42" s="353">
        <v>125</v>
      </c>
      <c r="AC42" s="353" t="s">
        <v>299</v>
      </c>
      <c r="AD42" s="600">
        <v>60013.979999999996</v>
      </c>
      <c r="AE42" s="600" t="s">
        <v>412</v>
      </c>
      <c r="AF42" s="598" t="s">
        <v>57</v>
      </c>
      <c r="AG42" s="598" t="s">
        <v>57</v>
      </c>
      <c r="AH42" s="598">
        <v>2883.3</v>
      </c>
      <c r="AI42" s="598">
        <v>5473</v>
      </c>
      <c r="AJ42" s="598">
        <v>806.26140000000009</v>
      </c>
      <c r="AK42" s="598">
        <v>409.73940000000005</v>
      </c>
      <c r="AL42" s="598">
        <v>464.81190000000004</v>
      </c>
      <c r="AM42" s="598">
        <v>637.35</v>
      </c>
      <c r="AN42" s="598" t="s">
        <v>57</v>
      </c>
      <c r="AO42" s="598">
        <v>3610</v>
      </c>
      <c r="AP42" s="598">
        <v>1094.1000000000001</v>
      </c>
      <c r="AQ42" s="598">
        <v>1440.6966</v>
      </c>
      <c r="AR42" s="598">
        <v>418.95000000000005</v>
      </c>
      <c r="AS42" s="598">
        <v>837.90000000000009</v>
      </c>
    </row>
    <row r="43" spans="1:45">
      <c r="A43" s="167" t="s">
        <v>331</v>
      </c>
      <c r="B43" s="75">
        <v>150</v>
      </c>
      <c r="C43" s="75" t="str">
        <f>AC43</f>
        <v>460 V, 3 Ph</v>
      </c>
      <c r="D43" s="75" t="s">
        <v>332</v>
      </c>
      <c r="E43" s="308">
        <f t="shared" si="9"/>
        <v>69012.84</v>
      </c>
      <c r="F43" s="309" t="s">
        <v>57</v>
      </c>
      <c r="G43" s="361" t="s">
        <v>57</v>
      </c>
      <c r="H43" s="311">
        <f t="shared" si="10"/>
        <v>2883.3</v>
      </c>
      <c r="I43" s="310">
        <f t="shared" si="37"/>
        <v>6150</v>
      </c>
      <c r="J43" s="310">
        <f t="shared" si="22"/>
        <v>806.26140000000009</v>
      </c>
      <c r="K43" s="310">
        <f t="shared" si="12"/>
        <v>409.73940000000005</v>
      </c>
      <c r="L43" s="311">
        <f t="shared" si="13"/>
        <v>464.81190000000004</v>
      </c>
      <c r="M43" s="311">
        <f t="shared" si="14"/>
        <v>637.35</v>
      </c>
      <c r="N43" s="310" t="str">
        <f t="shared" si="15"/>
        <v>-</v>
      </c>
      <c r="O43" s="310">
        <f t="shared" si="16"/>
        <v>3710</v>
      </c>
      <c r="P43" s="310">
        <f t="shared" si="17"/>
        <v>1094.1000000000001</v>
      </c>
      <c r="Q43" s="310">
        <f t="shared" si="18"/>
        <v>1440.6966</v>
      </c>
      <c r="R43" s="310">
        <f t="shared" si="19"/>
        <v>418.95000000000005</v>
      </c>
      <c r="S43" s="311">
        <f t="shared" si="20"/>
        <v>837.90000000000009</v>
      </c>
      <c r="T43" s="362" t="s">
        <v>311</v>
      </c>
      <c r="U43" s="315" t="s">
        <v>57</v>
      </c>
      <c r="V43" s="366"/>
      <c r="Z43" s="355" t="s">
        <v>332</v>
      </c>
      <c r="AA43" s="353" t="s">
        <v>331</v>
      </c>
      <c r="AB43" s="353">
        <v>150</v>
      </c>
      <c r="AC43" s="353" t="s">
        <v>299</v>
      </c>
      <c r="AD43" s="600">
        <v>69012.84</v>
      </c>
      <c r="AE43" s="600" t="s">
        <v>412</v>
      </c>
      <c r="AF43" s="598" t="s">
        <v>57</v>
      </c>
      <c r="AG43" s="598" t="s">
        <v>57</v>
      </c>
      <c r="AH43" s="598">
        <v>2883.3</v>
      </c>
      <c r="AI43" s="598">
        <v>6150</v>
      </c>
      <c r="AJ43" s="598">
        <v>806.26140000000009</v>
      </c>
      <c r="AK43" s="598">
        <v>409.73940000000005</v>
      </c>
      <c r="AL43" s="598">
        <v>464.81190000000004</v>
      </c>
      <c r="AM43" s="598">
        <v>637.35</v>
      </c>
      <c r="AN43" s="598" t="s">
        <v>57</v>
      </c>
      <c r="AO43" s="598">
        <v>3710</v>
      </c>
      <c r="AP43" s="598">
        <v>1094.1000000000001</v>
      </c>
      <c r="AQ43" s="598">
        <v>1440.6966</v>
      </c>
      <c r="AR43" s="598">
        <v>418.95000000000005</v>
      </c>
      <c r="AS43" s="598">
        <v>837.90000000000009</v>
      </c>
    </row>
    <row r="44" spans="1:45" ht="15" thickBot="1">
      <c r="A44" s="167" t="s">
        <v>900</v>
      </c>
      <c r="B44" s="75">
        <v>200</v>
      </c>
      <c r="C44" s="75" t="str">
        <f>AC44</f>
        <v>460 V, 3 Ph</v>
      </c>
      <c r="D44" s="75" t="s">
        <v>399</v>
      </c>
      <c r="E44" s="308">
        <f t="shared" ref="E44" si="38">IFERROR(AD44*$B$3*IF($B$4="Yes",1+$Z$1,1),AD44)</f>
        <v>78388</v>
      </c>
      <c r="F44" s="468" t="s">
        <v>57</v>
      </c>
      <c r="G44" s="469" t="s">
        <v>57</v>
      </c>
      <c r="H44" s="311">
        <f t="shared" ref="H44" si="39">IFERROR(AH44*$B$3*IF($B$4="Yes",1+$Z$1,1),AH44)</f>
        <v>7695</v>
      </c>
      <c r="I44" s="310">
        <f t="shared" ref="I44" si="40">IFERROR(AI44*$B$3*IF($B$4="Yes",1+$Z$1,1),AI44)</f>
        <v>8820</v>
      </c>
      <c r="J44" s="310">
        <f t="shared" ref="J44" si="41">IFERROR(AJ44*$B$3*IF($B$4="Yes",1+$Z$1,1),AJ44)</f>
        <v>806.26140000000009</v>
      </c>
      <c r="K44" s="310">
        <f t="shared" ref="K44" si="42">IFERROR(AK44*$B$3*IF($B$4="Yes",1+$Z$1,1),AK44)</f>
        <v>409.73940000000005</v>
      </c>
      <c r="L44" s="311">
        <f t="shared" ref="L44" si="43">IFERROR(AL44*$B$3*IF($B$4="Yes",1+$Z$1,1),AL44)</f>
        <v>464.81190000000004</v>
      </c>
      <c r="M44" s="311">
        <f t="shared" ref="M44" si="44">IFERROR(AM44*$B$3*IF($B$4="Yes",1+$Z$1,1),AM44)</f>
        <v>637.35</v>
      </c>
      <c r="N44" s="310" t="str">
        <f t="shared" ref="N44" si="45">IFERROR(AN44*$B$3*IF($B$4="Yes",1+$Z$1,1),AN44)</f>
        <v>-</v>
      </c>
      <c r="O44" s="310">
        <f t="shared" ref="O44" si="46">IFERROR(AO44*$B$3*IF($B$4="Yes",1+$Z$1,1),AO44)</f>
        <v>3710</v>
      </c>
      <c r="P44" s="310">
        <f t="shared" ref="P44" si="47">IFERROR(AP44*$B$3*IF($B$4="Yes",1+$Z$1,1),AP44)</f>
        <v>1094.1000000000001</v>
      </c>
      <c r="Q44" s="310">
        <f t="shared" ref="Q44" si="48">IFERROR(AQ44*$B$3*IF($B$4="Yes",1+$Z$1,1),AQ44)</f>
        <v>1440.6966</v>
      </c>
      <c r="R44" s="310">
        <f t="shared" ref="R44" si="49">IFERROR(AR44*$B$3*IF($B$4="Yes",1+$Z$1,1),AR44)</f>
        <v>418.95000000000005</v>
      </c>
      <c r="S44" s="311">
        <f t="shared" ref="S44" si="50">IFERROR(AS44*$B$3*IF($B$4="Yes",1+$Z$1,1),AS44)</f>
        <v>837.90000000000009</v>
      </c>
      <c r="T44" s="362" t="s">
        <v>406</v>
      </c>
      <c r="U44" s="315" t="s">
        <v>57</v>
      </c>
      <c r="V44" s="366"/>
      <c r="Z44" s="355" t="s">
        <v>332</v>
      </c>
      <c r="AA44" s="353" t="s">
        <v>900</v>
      </c>
      <c r="AB44" s="353">
        <v>200</v>
      </c>
      <c r="AC44" s="353" t="s">
        <v>299</v>
      </c>
      <c r="AD44" s="600">
        <v>78388</v>
      </c>
      <c r="AE44" s="600" t="s">
        <v>412</v>
      </c>
      <c r="AF44" s="598" t="s">
        <v>57</v>
      </c>
      <c r="AG44" s="598" t="s">
        <v>57</v>
      </c>
      <c r="AH44" s="279">
        <v>7695</v>
      </c>
      <c r="AI44" s="598">
        <v>8820</v>
      </c>
      <c r="AJ44" s="598">
        <v>806.26140000000009</v>
      </c>
      <c r="AK44" s="598">
        <v>409.73940000000005</v>
      </c>
      <c r="AL44" s="598">
        <v>464.81190000000004</v>
      </c>
      <c r="AM44" s="598">
        <v>637.35</v>
      </c>
      <c r="AN44" s="598" t="s">
        <v>57</v>
      </c>
      <c r="AO44" s="598">
        <v>3710</v>
      </c>
      <c r="AP44" s="598">
        <v>1094.1000000000001</v>
      </c>
      <c r="AQ44" s="598">
        <v>1440.6966</v>
      </c>
      <c r="AR44" s="598">
        <v>418.95000000000005</v>
      </c>
      <c r="AS44" s="598">
        <v>837.90000000000009</v>
      </c>
    </row>
    <row r="45" spans="1:45">
      <c r="A45" s="413" t="s">
        <v>876</v>
      </c>
      <c r="B45" s="414"/>
      <c r="C45" s="414"/>
      <c r="D45" s="414"/>
      <c r="E45" s="414"/>
      <c r="F45" s="414"/>
      <c r="G45" s="414"/>
      <c r="H45" s="414"/>
      <c r="I45" s="414"/>
      <c r="J45" s="414"/>
      <c r="K45" s="414"/>
      <c r="L45" s="414"/>
      <c r="M45" s="414"/>
      <c r="N45" s="414"/>
      <c r="O45" s="414"/>
      <c r="P45" s="414"/>
      <c r="Q45" s="414"/>
      <c r="R45" s="414"/>
      <c r="S45" s="414"/>
      <c r="T45" s="442"/>
      <c r="U45" s="443"/>
      <c r="AA45" s="62"/>
      <c r="AB45" s="62"/>
      <c r="AC45" s="62"/>
    </row>
    <row r="46" spans="1:45">
      <c r="A46" s="533" t="str">
        <f t="shared" ref="A46:A54" si="51">AD110</f>
        <v>S00150</v>
      </c>
      <c r="B46" s="664" t="s">
        <v>267</v>
      </c>
      <c r="C46" s="664"/>
      <c r="D46" s="664"/>
      <c r="E46" s="664"/>
      <c r="F46" s="664"/>
      <c r="G46" s="665"/>
      <c r="H46" s="470">
        <f t="shared" ref="H46:H54" si="52">AC110*$B$3</f>
        <v>408.63794999999999</v>
      </c>
      <c r="I46" s="452"/>
      <c r="J46" s="282"/>
      <c r="K46" s="282"/>
      <c r="L46" s="282"/>
      <c r="M46" s="282"/>
      <c r="N46" s="282"/>
      <c r="O46" s="282"/>
      <c r="P46" s="282"/>
      <c r="Q46" s="282"/>
      <c r="R46" s="282"/>
    </row>
    <row r="47" spans="1:45">
      <c r="A47" s="292" t="str">
        <f t="shared" si="51"/>
        <v>S00150-25</v>
      </c>
      <c r="B47" s="666" t="s">
        <v>190</v>
      </c>
      <c r="C47" s="666"/>
      <c r="D47" s="666"/>
      <c r="E47" s="666"/>
      <c r="F47" s="666"/>
      <c r="G47" s="667"/>
      <c r="H47" s="376">
        <f t="shared" si="52"/>
        <v>498.95685000000003</v>
      </c>
      <c r="I47" s="452"/>
      <c r="J47" s="282"/>
      <c r="K47" s="282"/>
      <c r="L47" s="282"/>
      <c r="M47" s="282"/>
      <c r="N47" s="282"/>
      <c r="O47" s="282"/>
      <c r="P47" s="282"/>
      <c r="Q47" s="282"/>
      <c r="R47" s="282"/>
    </row>
    <row r="48" spans="1:45">
      <c r="A48" s="534" t="str">
        <f t="shared" si="51"/>
        <v>S00150-50</v>
      </c>
      <c r="B48" s="662" t="s">
        <v>192</v>
      </c>
      <c r="C48" s="662"/>
      <c r="D48" s="662"/>
      <c r="E48" s="662"/>
      <c r="F48" s="662"/>
      <c r="G48" s="663"/>
      <c r="H48" s="375">
        <f t="shared" si="52"/>
        <v>547.42065000000002</v>
      </c>
      <c r="I48" s="452"/>
      <c r="J48" s="282"/>
      <c r="K48" s="282"/>
      <c r="L48" s="282"/>
      <c r="M48" s="282"/>
      <c r="N48" s="282"/>
      <c r="O48" s="282"/>
      <c r="P48" s="282"/>
      <c r="Q48" s="282"/>
      <c r="R48" s="282"/>
      <c r="AD48" s="15">
        <v>87838</v>
      </c>
    </row>
    <row r="49" spans="1:37">
      <c r="A49" s="292" t="str">
        <f t="shared" si="51"/>
        <v>S00150-100</v>
      </c>
      <c r="B49" s="666" t="s">
        <v>194</v>
      </c>
      <c r="C49" s="666"/>
      <c r="D49" s="666"/>
      <c r="E49" s="666"/>
      <c r="F49" s="666"/>
      <c r="G49" s="667"/>
      <c r="H49" s="376">
        <f t="shared" si="52"/>
        <v>646.55115000000001</v>
      </c>
      <c r="I49" s="452"/>
      <c r="J49" s="282"/>
      <c r="K49" s="282"/>
      <c r="L49" s="282"/>
      <c r="M49" s="282"/>
      <c r="N49" s="282"/>
      <c r="O49" s="282"/>
      <c r="P49" s="282"/>
      <c r="Q49" s="282"/>
      <c r="R49" s="282"/>
    </row>
    <row r="50" spans="1:37">
      <c r="A50" s="534" t="str">
        <f t="shared" si="51"/>
        <v>ASPD013</v>
      </c>
      <c r="B50" s="662" t="s">
        <v>338</v>
      </c>
      <c r="C50" s="662"/>
      <c r="D50" s="662"/>
      <c r="E50" s="662"/>
      <c r="F50" s="662"/>
      <c r="G50" s="663"/>
      <c r="H50" s="375">
        <f t="shared" si="52"/>
        <v>2166.55215</v>
      </c>
      <c r="I50" s="452"/>
      <c r="J50" s="282"/>
      <c r="K50" s="282"/>
      <c r="L50" s="282"/>
      <c r="M50" s="282"/>
      <c r="N50" s="282"/>
      <c r="O50" s="282"/>
      <c r="P50" s="282"/>
      <c r="Q50" s="282"/>
      <c r="R50" s="282"/>
    </row>
    <row r="51" spans="1:37">
      <c r="A51" s="292" t="str">
        <f t="shared" si="51"/>
        <v>ASPD014</v>
      </c>
      <c r="B51" s="681" t="s">
        <v>340</v>
      </c>
      <c r="C51" s="681"/>
      <c r="D51" s="681"/>
      <c r="E51" s="681"/>
      <c r="F51" s="681"/>
      <c r="G51" s="682"/>
      <c r="H51" s="376">
        <f t="shared" si="52"/>
        <v>1870.2621000000001</v>
      </c>
      <c r="I51" s="452"/>
      <c r="J51" s="282"/>
      <c r="K51" s="282"/>
      <c r="L51" s="282"/>
      <c r="M51" s="282"/>
      <c r="N51" s="282"/>
      <c r="O51" s="282"/>
      <c r="P51" s="282"/>
      <c r="Q51" s="282"/>
      <c r="R51" s="282"/>
    </row>
    <row r="52" spans="1:37">
      <c r="A52" s="534" t="str">
        <f t="shared" si="51"/>
        <v>CVR001</v>
      </c>
      <c r="B52" s="662" t="s">
        <v>342</v>
      </c>
      <c r="C52" s="662"/>
      <c r="D52" s="662"/>
      <c r="E52" s="662"/>
      <c r="F52" s="662"/>
      <c r="G52" s="663"/>
      <c r="H52" s="375">
        <f t="shared" si="52"/>
        <v>340.34805000000006</v>
      </c>
      <c r="I52" s="452"/>
      <c r="J52" s="282"/>
      <c r="K52" s="282"/>
      <c r="L52" s="282"/>
      <c r="M52" s="282"/>
      <c r="N52" s="282"/>
      <c r="O52" s="282"/>
      <c r="P52" s="282"/>
      <c r="Q52" s="282"/>
      <c r="R52" s="282"/>
      <c r="S52" s="15"/>
      <c r="T52" s="15"/>
      <c r="U52" s="15"/>
    </row>
    <row r="53" spans="1:37">
      <c r="A53" s="292" t="str">
        <f t="shared" si="51"/>
        <v>LF0018</v>
      </c>
      <c r="B53" s="666" t="s">
        <v>344</v>
      </c>
      <c r="C53" s="666"/>
      <c r="D53" s="666"/>
      <c r="E53" s="666"/>
      <c r="F53" s="666"/>
      <c r="G53" s="667"/>
      <c r="H53" s="376">
        <f t="shared" si="52"/>
        <v>1147.7109</v>
      </c>
      <c r="I53" s="452"/>
      <c r="J53" s="282"/>
      <c r="K53" s="282"/>
      <c r="L53" s="282"/>
      <c r="M53" s="282"/>
      <c r="N53" s="282"/>
      <c r="O53" s="282"/>
      <c r="P53" s="282"/>
      <c r="Q53" s="282"/>
      <c r="R53" s="282"/>
      <c r="S53" s="15"/>
      <c r="T53" s="15"/>
      <c r="U53" s="15"/>
    </row>
    <row r="54" spans="1:37">
      <c r="A54" s="534" t="str">
        <f t="shared" si="51"/>
        <v>PSI SNUB</v>
      </c>
      <c r="B54" s="683" t="s">
        <v>346</v>
      </c>
      <c r="C54" s="683"/>
      <c r="D54" s="683"/>
      <c r="E54" s="683"/>
      <c r="F54" s="683"/>
      <c r="G54" s="684"/>
      <c r="H54" s="375">
        <f t="shared" si="52"/>
        <v>211.47840000000002</v>
      </c>
      <c r="I54" s="452"/>
      <c r="J54" s="282"/>
      <c r="K54" s="282"/>
      <c r="L54" s="282"/>
      <c r="M54" s="282"/>
      <c r="N54" s="282"/>
      <c r="O54" s="282"/>
      <c r="P54" s="282"/>
      <c r="Q54" s="282"/>
      <c r="R54" s="282"/>
      <c r="S54" s="15"/>
      <c r="T54" s="15"/>
      <c r="U54" s="15"/>
    </row>
    <row r="55" spans="1:37">
      <c r="A55" s="419" t="str">
        <f>AD120</f>
        <v>CVR0002</v>
      </c>
      <c r="B55" s="685" t="s">
        <v>233</v>
      </c>
      <c r="C55" s="685"/>
      <c r="D55" s="685"/>
      <c r="E55" s="685"/>
      <c r="F55" s="685"/>
      <c r="G55" s="686"/>
      <c r="H55" s="377">
        <f>AC120*$B$3</f>
        <v>327.13065</v>
      </c>
      <c r="I55" s="452"/>
      <c r="J55" s="282"/>
      <c r="K55" s="282"/>
      <c r="L55" s="282"/>
      <c r="M55" s="282"/>
      <c r="N55" s="282"/>
      <c r="O55" s="282"/>
      <c r="P55" s="282"/>
      <c r="Q55" s="282"/>
      <c r="R55" s="282"/>
      <c r="S55" s="15"/>
      <c r="T55" s="15"/>
      <c r="U55" s="15"/>
    </row>
    <row r="56" spans="1:37">
      <c r="A56" s="535" t="str">
        <f>AD121</f>
        <v>AS0029</v>
      </c>
      <c r="B56" s="687" t="s">
        <v>350</v>
      </c>
      <c r="C56" s="687"/>
      <c r="D56" s="687"/>
      <c r="E56" s="687"/>
      <c r="F56" s="687"/>
      <c r="G56" s="688"/>
      <c r="H56" s="375">
        <f>AC121*$B$3</f>
        <v>409.73940000000005</v>
      </c>
      <c r="I56" s="452"/>
      <c r="J56" s="282"/>
      <c r="K56" s="282"/>
      <c r="L56" s="282"/>
      <c r="M56" s="282"/>
      <c r="N56" s="282"/>
      <c r="O56" s="282"/>
      <c r="P56" s="282"/>
      <c r="Q56" s="282"/>
      <c r="R56" s="282"/>
      <c r="S56" s="15"/>
      <c r="T56" s="15"/>
      <c r="U56" s="15"/>
    </row>
    <row r="57" spans="1:37">
      <c r="A57" s="527" t="s">
        <v>199</v>
      </c>
      <c r="B57" s="616" t="s">
        <v>333</v>
      </c>
      <c r="C57" s="616"/>
      <c r="D57" s="616"/>
      <c r="E57" s="616"/>
      <c r="F57" s="616"/>
      <c r="G57" s="689"/>
      <c r="H57" s="376">
        <f>AC122*$B$3</f>
        <v>1458.45</v>
      </c>
      <c r="I57" s="452"/>
      <c r="J57" s="282"/>
      <c r="K57" s="282"/>
      <c r="L57" s="282"/>
      <c r="M57" s="282"/>
      <c r="N57" s="282"/>
      <c r="O57" s="282"/>
      <c r="P57" s="282"/>
      <c r="Q57" s="282"/>
      <c r="R57" s="282"/>
      <c r="S57" s="15"/>
      <c r="T57" s="15"/>
      <c r="U57" s="15"/>
    </row>
    <row r="58" spans="1:37">
      <c r="A58" s="528" t="s">
        <v>334</v>
      </c>
      <c r="B58" s="690" t="s">
        <v>335</v>
      </c>
      <c r="C58" s="690"/>
      <c r="D58" s="690"/>
      <c r="E58" s="690"/>
      <c r="F58" s="690"/>
      <c r="G58" s="691"/>
      <c r="H58" s="529">
        <v>605</v>
      </c>
      <c r="I58" s="452"/>
      <c r="J58" s="282"/>
      <c r="K58" s="282"/>
      <c r="L58" s="282"/>
      <c r="M58" s="282"/>
      <c r="N58" s="282"/>
      <c r="O58" s="282"/>
      <c r="P58" s="282"/>
      <c r="Q58" s="282"/>
      <c r="R58" s="282"/>
      <c r="S58" s="15"/>
      <c r="T58" s="15"/>
      <c r="U58" s="15"/>
    </row>
    <row r="59" spans="1:37">
      <c r="A59" s="413"/>
      <c r="B59" s="414"/>
      <c r="C59" s="414"/>
      <c r="D59" s="414"/>
      <c r="E59" s="414"/>
      <c r="F59" s="414"/>
      <c r="G59" s="414"/>
      <c r="H59" s="414"/>
      <c r="I59" s="348"/>
      <c r="J59" s="282"/>
      <c r="K59" s="282"/>
      <c r="L59" s="282"/>
      <c r="M59" s="282"/>
      <c r="N59" s="282"/>
      <c r="O59" s="282"/>
      <c r="P59" s="282"/>
      <c r="Q59" s="282"/>
      <c r="R59" s="282"/>
      <c r="S59" s="15"/>
      <c r="T59" s="15"/>
      <c r="U59" s="15"/>
      <c r="AA59" s="6"/>
      <c r="AB59" s="6"/>
    </row>
    <row r="60" spans="1:37">
      <c r="A60" s="293"/>
      <c r="B60" s="6"/>
      <c r="C60" s="282"/>
      <c r="D60" s="282"/>
      <c r="E60" s="15"/>
      <c r="F60" s="15"/>
      <c r="G60" s="15"/>
      <c r="H60" s="282"/>
      <c r="I60" s="282"/>
      <c r="J60" s="282"/>
      <c r="K60" s="282"/>
      <c r="L60" s="282"/>
      <c r="M60" s="282"/>
      <c r="N60" s="282"/>
      <c r="O60" s="282"/>
      <c r="P60" s="282"/>
      <c r="Q60" s="282"/>
      <c r="R60" s="282"/>
      <c r="S60" s="15"/>
      <c r="T60" s="15"/>
      <c r="U60" s="15"/>
    </row>
    <row r="61" spans="1:37">
      <c r="A61" s="293"/>
      <c r="B61" s="6"/>
      <c r="C61" s="282"/>
      <c r="D61" s="282"/>
      <c r="E61" s="282"/>
      <c r="F61" s="282"/>
      <c r="G61" s="282"/>
      <c r="H61" s="282"/>
      <c r="I61" s="282"/>
      <c r="J61" s="282"/>
      <c r="K61" s="282"/>
      <c r="L61" s="282"/>
      <c r="M61" s="282"/>
      <c r="N61" s="282"/>
      <c r="O61" s="282"/>
      <c r="P61" s="282"/>
      <c r="Q61" s="282"/>
      <c r="R61" s="282"/>
      <c r="S61" s="15"/>
      <c r="T61" s="15"/>
      <c r="U61" s="15"/>
      <c r="AB61" s="6"/>
      <c r="AC61" s="366"/>
      <c r="AD61" s="366"/>
      <c r="AE61" s="366"/>
      <c r="AK61" s="111"/>
    </row>
    <row r="62" spans="1:37">
      <c r="A62" s="536"/>
      <c r="B62" s="6"/>
      <c r="C62" s="282"/>
      <c r="D62" s="282"/>
      <c r="E62" s="282"/>
      <c r="F62" s="282"/>
      <c r="G62" s="282"/>
      <c r="H62" s="282"/>
      <c r="I62" s="282"/>
      <c r="J62" s="282"/>
      <c r="K62" s="282"/>
      <c r="L62" s="282"/>
      <c r="M62" s="282"/>
      <c r="N62" s="282"/>
      <c r="O62" s="282"/>
      <c r="P62" s="282"/>
      <c r="Q62" s="282"/>
      <c r="R62" s="282"/>
      <c r="S62" s="15"/>
      <c r="T62" s="15"/>
      <c r="U62" s="15"/>
    </row>
    <row r="63" spans="1:37">
      <c r="A63" s="536"/>
      <c r="B63" s="6"/>
      <c r="C63" s="282"/>
      <c r="D63" s="282"/>
      <c r="E63" s="282"/>
      <c r="F63" s="282"/>
      <c r="G63" s="282"/>
      <c r="H63" s="282"/>
      <c r="I63" s="282"/>
      <c r="J63" s="282"/>
      <c r="K63" s="282"/>
      <c r="L63" s="282"/>
      <c r="M63" s="282"/>
      <c r="N63" s="282"/>
      <c r="O63" s="282"/>
      <c r="P63" s="282"/>
      <c r="Q63" s="282"/>
      <c r="R63" s="282"/>
      <c r="S63" s="15"/>
      <c r="T63" s="15"/>
      <c r="U63" s="15"/>
      <c r="V63" s="15"/>
      <c r="Z63" s="15"/>
      <c r="AB63" s="63"/>
      <c r="AC63" s="63"/>
      <c r="AD63" s="63"/>
      <c r="AE63" s="63"/>
    </row>
    <row r="64" spans="1:37">
      <c r="A64" s="536"/>
      <c r="B64" s="6"/>
      <c r="C64" s="282"/>
      <c r="D64" s="282"/>
      <c r="E64" s="282"/>
      <c r="F64" s="282"/>
      <c r="G64" s="282"/>
      <c r="H64" s="282"/>
      <c r="I64" s="282"/>
      <c r="J64" s="282"/>
      <c r="K64" s="282"/>
      <c r="L64" s="282"/>
      <c r="M64" s="282"/>
      <c r="N64" s="282"/>
      <c r="O64" s="282"/>
      <c r="P64" s="282"/>
      <c r="Q64" s="282"/>
      <c r="R64" s="282"/>
      <c r="V64" s="15"/>
      <c r="Z64" s="15"/>
    </row>
    <row r="65" spans="1:31">
      <c r="A65" s="537"/>
      <c r="C65" s="316"/>
      <c r="D65" s="316"/>
      <c r="E65" s="316"/>
      <c r="F65" s="316"/>
      <c r="G65" s="316"/>
      <c r="H65" s="316"/>
      <c r="I65" s="316"/>
      <c r="J65" s="282"/>
      <c r="K65" s="282"/>
      <c r="L65" s="282"/>
      <c r="M65" s="282"/>
      <c r="N65" s="282"/>
      <c r="O65" s="282"/>
      <c r="P65" s="282"/>
      <c r="Q65" s="282"/>
      <c r="R65" s="282"/>
      <c r="V65" s="15"/>
      <c r="Z65" s="15"/>
    </row>
    <row r="66" spans="1:31">
      <c r="A66" s="537"/>
      <c r="J66" s="316"/>
      <c r="K66" s="316"/>
      <c r="L66" s="316"/>
      <c r="M66" s="316"/>
      <c r="V66" s="15"/>
      <c r="Z66" s="15"/>
    </row>
    <row r="67" spans="1:31">
      <c r="A67" s="537"/>
      <c r="B67" s="15"/>
      <c r="C67" s="15"/>
      <c r="D67" s="15"/>
      <c r="E67" s="15"/>
      <c r="F67" s="15"/>
      <c r="G67" s="15"/>
      <c r="H67" s="15"/>
      <c r="I67" s="15"/>
      <c r="V67" s="15"/>
      <c r="Z67" s="15"/>
    </row>
    <row r="68" spans="1:31">
      <c r="A68" s="537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V68" s="15"/>
      <c r="Z68" s="15"/>
    </row>
    <row r="69" spans="1:31">
      <c r="A69" s="537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V69" s="15"/>
      <c r="Z69" s="15"/>
    </row>
    <row r="70" spans="1:31">
      <c r="A70" s="537"/>
      <c r="J70" s="15"/>
      <c r="K70" s="15"/>
      <c r="L70" s="15"/>
      <c r="M70" s="15"/>
      <c r="N70" s="15"/>
      <c r="O70" s="15"/>
      <c r="P70" s="15"/>
      <c r="Q70" s="15"/>
      <c r="R70" s="15"/>
    </row>
    <row r="71" spans="1:31">
      <c r="A71" s="537"/>
    </row>
    <row r="72" spans="1:31">
      <c r="A72" s="537"/>
    </row>
    <row r="73" spans="1:31">
      <c r="A73" s="537"/>
    </row>
    <row r="74" spans="1:31">
      <c r="A74" s="537"/>
    </row>
    <row r="75" spans="1:31">
      <c r="A75" s="537"/>
    </row>
    <row r="77" spans="1:31">
      <c r="AA77" s="15" t="s">
        <v>201</v>
      </c>
    </row>
    <row r="78" spans="1:31">
      <c r="AA78" s="15" t="s">
        <v>202</v>
      </c>
      <c r="AB78" s="15" t="s">
        <v>203</v>
      </c>
      <c r="AC78" s="15" t="s">
        <v>204</v>
      </c>
      <c r="AD78" s="15" t="s">
        <v>205</v>
      </c>
      <c r="AE78" s="15" t="s">
        <v>206</v>
      </c>
    </row>
    <row r="79" spans="1:31" ht="15" customHeight="1">
      <c r="AA79" s="15" t="s">
        <v>207</v>
      </c>
      <c r="AB79" s="15">
        <v>5000</v>
      </c>
      <c r="AC79" s="15">
        <v>-1</v>
      </c>
      <c r="AD79" s="15" t="s">
        <v>208</v>
      </c>
      <c r="AE79" s="15" t="s">
        <v>209</v>
      </c>
    </row>
    <row r="80" spans="1:31">
      <c r="AA80" s="15" t="s">
        <v>85</v>
      </c>
      <c r="AB80" s="15">
        <v>7000</v>
      </c>
      <c r="AC80" s="15">
        <v>-1</v>
      </c>
      <c r="AD80" s="15" t="s">
        <v>210</v>
      </c>
      <c r="AE80" s="15" t="s">
        <v>211</v>
      </c>
    </row>
    <row r="81" spans="27:31">
      <c r="AA81" s="15" t="s">
        <v>86</v>
      </c>
      <c r="AB81" s="15">
        <v>7000</v>
      </c>
      <c r="AC81" s="15">
        <v>-1</v>
      </c>
      <c r="AD81" s="15" t="s">
        <v>212</v>
      </c>
      <c r="AE81" s="15" t="s">
        <v>213</v>
      </c>
    </row>
    <row r="82" spans="27:31">
      <c r="AA82" s="15" t="s">
        <v>87</v>
      </c>
      <c r="AB82" s="15">
        <v>10200</v>
      </c>
      <c r="AC82" s="15">
        <v>-1</v>
      </c>
      <c r="AD82" s="15" t="s">
        <v>214</v>
      </c>
      <c r="AE82" s="15" t="s">
        <v>215</v>
      </c>
    </row>
    <row r="83" spans="27:31">
      <c r="AA83" s="15" t="s">
        <v>275</v>
      </c>
      <c r="AB83" s="15">
        <v>10600</v>
      </c>
      <c r="AC83" s="15">
        <v>-1</v>
      </c>
      <c r="AD83" s="15" t="s">
        <v>873</v>
      </c>
      <c r="AE83" s="604" t="s">
        <v>874</v>
      </c>
    </row>
    <row r="84" spans="27:31">
      <c r="AA84" s="15" t="s">
        <v>88</v>
      </c>
      <c r="AB84" s="15">
        <v>10800</v>
      </c>
      <c r="AC84" s="131">
        <v>767.86800000000005</v>
      </c>
      <c r="AD84" s="15" t="s">
        <v>216</v>
      </c>
      <c r="AE84" s="15" t="s">
        <v>118</v>
      </c>
    </row>
    <row r="85" spans="27:31">
      <c r="AA85" s="15" t="s">
        <v>89</v>
      </c>
      <c r="AB85" s="15">
        <v>10800</v>
      </c>
      <c r="AC85" s="131">
        <v>390.22800000000001</v>
      </c>
      <c r="AD85" s="15" t="s">
        <v>119</v>
      </c>
      <c r="AE85" s="15" t="s">
        <v>119</v>
      </c>
    </row>
    <row r="86" spans="27:31">
      <c r="AA86" s="15" t="s">
        <v>90</v>
      </c>
      <c r="AB86" s="15">
        <v>10800</v>
      </c>
      <c r="AC86" s="131">
        <v>442.678</v>
      </c>
      <c r="AD86" s="15" t="s">
        <v>217</v>
      </c>
      <c r="AE86" s="15" t="s">
        <v>218</v>
      </c>
    </row>
    <row r="87" spans="27:31">
      <c r="AA87" s="15" t="s">
        <v>840</v>
      </c>
      <c r="AB87" s="15">
        <v>11200</v>
      </c>
      <c r="AC87" s="131">
        <v>446.87400000000002</v>
      </c>
      <c r="AD87" s="15" t="s">
        <v>107</v>
      </c>
      <c r="AE87" s="15" t="s">
        <v>220</v>
      </c>
    </row>
    <row r="88" spans="27:31">
      <c r="AA88" s="15" t="s">
        <v>91</v>
      </c>
      <c r="AB88" s="15">
        <v>11500</v>
      </c>
      <c r="AC88" s="15">
        <v>-1</v>
      </c>
      <c r="AD88" s="15" t="s">
        <v>122</v>
      </c>
      <c r="AE88" s="15" t="s">
        <v>122</v>
      </c>
    </row>
    <row r="89" spans="27:31">
      <c r="AA89" s="15" t="s">
        <v>92</v>
      </c>
      <c r="AB89" s="15">
        <v>11500</v>
      </c>
      <c r="AC89" s="15">
        <v>-1</v>
      </c>
      <c r="AD89" s="15" t="s">
        <v>221</v>
      </c>
      <c r="AE89" s="15" t="s">
        <v>221</v>
      </c>
    </row>
    <row r="90" spans="27:31">
      <c r="AA90" s="15" t="s">
        <v>93</v>
      </c>
      <c r="AB90" s="15">
        <v>11600</v>
      </c>
      <c r="AC90" s="131">
        <v>561</v>
      </c>
      <c r="AD90" s="15" t="s">
        <v>875</v>
      </c>
      <c r="AE90" s="15" t="s">
        <v>872</v>
      </c>
    </row>
    <row r="91" spans="27:31">
      <c r="AA91" s="15" t="s">
        <v>94</v>
      </c>
      <c r="AB91" s="15">
        <v>11900</v>
      </c>
      <c r="AC91" s="15">
        <v>-1</v>
      </c>
      <c r="AD91" s="15" t="s">
        <v>223</v>
      </c>
      <c r="AE91" s="15" t="s">
        <v>224</v>
      </c>
    </row>
    <row r="92" spans="27:31">
      <c r="AA92" s="15" t="s">
        <v>95</v>
      </c>
      <c r="AB92" s="15">
        <v>11900</v>
      </c>
      <c r="AC92" s="15">
        <v>-1</v>
      </c>
      <c r="AD92" s="15" t="s">
        <v>225</v>
      </c>
      <c r="AE92" s="15" t="s">
        <v>226</v>
      </c>
    </row>
    <row r="93" spans="27:31">
      <c r="AA93" s="15" t="s">
        <v>96</v>
      </c>
      <c r="AB93" s="15">
        <v>12600</v>
      </c>
      <c r="AC93" s="15">
        <v>-1</v>
      </c>
      <c r="AD93" s="15" t="s">
        <v>227</v>
      </c>
      <c r="AE93" s="15" t="s">
        <v>228</v>
      </c>
    </row>
    <row r="94" spans="27:31">
      <c r="AC94" s="131"/>
    </row>
    <row r="95" spans="27:31">
      <c r="AC95" s="131"/>
    </row>
    <row r="108" spans="27:32">
      <c r="AA108" s="15" t="s">
        <v>229</v>
      </c>
      <c r="AD108" s="15">
        <v>1.05</v>
      </c>
    </row>
    <row r="109" spans="27:32">
      <c r="AA109" s="15" t="s">
        <v>202</v>
      </c>
      <c r="AB109" s="15" t="s">
        <v>203</v>
      </c>
      <c r="AC109" s="15" t="s">
        <v>204</v>
      </c>
      <c r="AD109" s="15" t="s">
        <v>205</v>
      </c>
      <c r="AE109" s="15" t="s">
        <v>230</v>
      </c>
      <c r="AF109" s="15" t="s">
        <v>206</v>
      </c>
    </row>
    <row r="110" spans="27:32">
      <c r="AA110" s="15" t="s">
        <v>231</v>
      </c>
      <c r="AB110" s="15">
        <v>1</v>
      </c>
      <c r="AC110" s="86">
        <v>408.63794999999999</v>
      </c>
      <c r="AD110" s="15" t="s">
        <v>60</v>
      </c>
      <c r="AE110" s="15" t="s">
        <v>60</v>
      </c>
      <c r="AF110" s="15" t="s">
        <v>267</v>
      </c>
    </row>
    <row r="111" spans="27:32">
      <c r="AA111" s="15" t="s">
        <v>231</v>
      </c>
      <c r="AB111" s="15">
        <v>2</v>
      </c>
      <c r="AC111" s="86">
        <v>498.95685000000003</v>
      </c>
      <c r="AD111" s="15" t="s">
        <v>189</v>
      </c>
      <c r="AE111" s="15" t="s">
        <v>189</v>
      </c>
      <c r="AF111" s="15" t="s">
        <v>190</v>
      </c>
    </row>
    <row r="112" spans="27:32">
      <c r="AA112" s="15" t="s">
        <v>231</v>
      </c>
      <c r="AB112" s="15">
        <v>3</v>
      </c>
      <c r="AC112" s="86">
        <v>547.42065000000002</v>
      </c>
      <c r="AD112" s="15" t="s">
        <v>191</v>
      </c>
      <c r="AE112" s="15" t="s">
        <v>191</v>
      </c>
      <c r="AF112" s="15" t="s">
        <v>192</v>
      </c>
    </row>
    <row r="113" spans="27:36">
      <c r="AA113" s="15" t="s">
        <v>231</v>
      </c>
      <c r="AB113" s="15">
        <v>4</v>
      </c>
      <c r="AC113" s="86">
        <v>646.55115000000001</v>
      </c>
      <c r="AD113" s="15" t="s">
        <v>193</v>
      </c>
      <c r="AE113" s="15" t="s">
        <v>193</v>
      </c>
      <c r="AF113" s="15" t="s">
        <v>194</v>
      </c>
    </row>
    <row r="114" spans="27:36">
      <c r="AA114" s="15" t="s">
        <v>336</v>
      </c>
      <c r="AB114" s="15">
        <v>-1</v>
      </c>
      <c r="AC114" s="86">
        <v>2166.55215</v>
      </c>
      <c r="AD114" s="15" t="s">
        <v>337</v>
      </c>
      <c r="AE114" s="15" t="s">
        <v>337</v>
      </c>
      <c r="AF114" s="15" t="s">
        <v>338</v>
      </c>
    </row>
    <row r="115" spans="27:36">
      <c r="AA115" s="15" t="s">
        <v>336</v>
      </c>
      <c r="AB115" s="15">
        <v>-1</v>
      </c>
      <c r="AC115" s="86">
        <v>1870.2621000000001</v>
      </c>
      <c r="AD115" s="15" t="s">
        <v>339</v>
      </c>
      <c r="AE115" s="15" t="s">
        <v>339</v>
      </c>
      <c r="AF115" s="15" t="s">
        <v>340</v>
      </c>
    </row>
    <row r="116" spans="27:36">
      <c r="AA116" s="15" t="s">
        <v>231</v>
      </c>
      <c r="AB116" s="15">
        <v>5</v>
      </c>
      <c r="AC116" s="86">
        <v>340.34805000000006</v>
      </c>
      <c r="AD116" s="15" t="s">
        <v>341</v>
      </c>
      <c r="AE116" s="15" t="s">
        <v>341</v>
      </c>
      <c r="AF116" s="15" t="s">
        <v>342</v>
      </c>
    </row>
    <row r="117" spans="27:36">
      <c r="AA117" s="15" t="s">
        <v>231</v>
      </c>
      <c r="AB117" s="15">
        <v>6</v>
      </c>
      <c r="AC117" s="86">
        <v>1147.7109</v>
      </c>
      <c r="AD117" s="15" t="s">
        <v>343</v>
      </c>
      <c r="AE117" s="15" t="s">
        <v>343</v>
      </c>
      <c r="AF117" s="15" t="s">
        <v>344</v>
      </c>
    </row>
    <row r="118" spans="27:36">
      <c r="AA118" s="15" t="s">
        <v>231</v>
      </c>
      <c r="AB118" s="15">
        <v>7</v>
      </c>
      <c r="AC118" s="86">
        <v>211.47840000000002</v>
      </c>
      <c r="AD118" s="15" t="s">
        <v>345</v>
      </c>
      <c r="AE118" s="15" t="s">
        <v>345</v>
      </c>
      <c r="AF118" s="15" t="s">
        <v>346</v>
      </c>
    </row>
    <row r="119" spans="27:36">
      <c r="AA119" s="15" t="s">
        <v>231</v>
      </c>
      <c r="AB119" s="15">
        <v>8</v>
      </c>
      <c r="AC119" s="86">
        <v>8912.9333999999999</v>
      </c>
      <c r="AD119" s="15" t="s">
        <v>347</v>
      </c>
      <c r="AE119" s="15" t="s">
        <v>347</v>
      </c>
      <c r="AF119" s="15" t="s">
        <v>348</v>
      </c>
    </row>
    <row r="120" spans="27:36">
      <c r="AA120" s="15" t="s">
        <v>231</v>
      </c>
      <c r="AB120" s="15">
        <v>9</v>
      </c>
      <c r="AC120" s="86">
        <v>327.13065</v>
      </c>
      <c r="AD120" s="15" t="s">
        <v>197</v>
      </c>
      <c r="AE120" s="15" t="s">
        <v>197</v>
      </c>
      <c r="AF120" s="15" t="s">
        <v>233</v>
      </c>
    </row>
    <row r="121" spans="27:36">
      <c r="AA121" s="15" t="s">
        <v>231</v>
      </c>
      <c r="AB121" s="15">
        <v>10</v>
      </c>
      <c r="AC121" s="86">
        <v>409.73940000000005</v>
      </c>
      <c r="AD121" s="15" t="s">
        <v>349</v>
      </c>
      <c r="AE121" s="15" t="s">
        <v>349</v>
      </c>
      <c r="AF121" s="15" t="s">
        <v>350</v>
      </c>
    </row>
    <row r="122" spans="27:36">
      <c r="AA122" s="240" t="s">
        <v>231</v>
      </c>
      <c r="AB122" s="240">
        <v>11</v>
      </c>
      <c r="AC122" s="86">
        <v>1458.45</v>
      </c>
      <c r="AD122" s="240" t="s">
        <v>199</v>
      </c>
      <c r="AE122" s="240" t="s">
        <v>199</v>
      </c>
      <c r="AF122" s="15" t="s">
        <v>234</v>
      </c>
    </row>
    <row r="123" spans="27:36">
      <c r="AA123" s="240" t="s">
        <v>231</v>
      </c>
      <c r="AB123" s="240">
        <v>12</v>
      </c>
      <c r="AC123" s="86">
        <v>605</v>
      </c>
      <c r="AD123" s="522" t="s">
        <v>334</v>
      </c>
      <c r="AE123" s="522" t="s">
        <v>334</v>
      </c>
      <c r="AF123" s="567" t="s">
        <v>335</v>
      </c>
      <c r="AG123" s="567"/>
      <c r="AH123" s="567"/>
      <c r="AI123" s="567"/>
      <c r="AJ123" s="567"/>
    </row>
    <row r="124" spans="27:36">
      <c r="AA124" s="283"/>
      <c r="AB124" s="240"/>
      <c r="AC124" s="240"/>
      <c r="AD124" s="240"/>
      <c r="AE124" s="240"/>
    </row>
    <row r="125" spans="27:36">
      <c r="AA125" s="283"/>
      <c r="AB125" s="240"/>
      <c r="AC125" s="240"/>
      <c r="AD125" s="240"/>
      <c r="AE125" s="240"/>
    </row>
    <row r="126" spans="27:36">
      <c r="AA126" s="240"/>
      <c r="AB126" s="240"/>
      <c r="AC126" s="240"/>
      <c r="AD126" s="240"/>
      <c r="AE126" s="240"/>
    </row>
    <row r="127" spans="27:36">
      <c r="AA127" s="240"/>
      <c r="AB127" s="240"/>
      <c r="AC127" s="240"/>
      <c r="AD127" s="240"/>
      <c r="AE127" s="240"/>
    </row>
    <row r="128" spans="27:36">
      <c r="AA128" s="240"/>
      <c r="AB128" s="240"/>
      <c r="AC128" s="240"/>
      <c r="AD128" s="240"/>
      <c r="AE128" s="240"/>
    </row>
    <row r="129" spans="27:31">
      <c r="AA129" s="240"/>
      <c r="AB129" s="240"/>
      <c r="AC129" s="240"/>
      <c r="AD129" s="240"/>
      <c r="AE129" s="240"/>
    </row>
  </sheetData>
  <mergeCells count="24">
    <mergeCell ref="B54:G54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T4:T7"/>
    <mergeCell ref="U4:U7"/>
    <mergeCell ref="F4:S4"/>
    <mergeCell ref="A1:D1"/>
    <mergeCell ref="F5:G5"/>
    <mergeCell ref="J5:L5"/>
    <mergeCell ref="N5:O5"/>
    <mergeCell ref="Q5:R5"/>
    <mergeCell ref="B48:G48"/>
    <mergeCell ref="A8:F8"/>
    <mergeCell ref="A14:F14"/>
    <mergeCell ref="A29:F29"/>
    <mergeCell ref="B46:G46"/>
    <mergeCell ref="B47:G47"/>
  </mergeCells>
  <conditionalFormatting sqref="A4:B4 Z6">
    <cfRule type="expression" dxfId="40" priority="233">
      <formula>#REF!="Yes"</formula>
    </cfRule>
  </conditionalFormatting>
  <conditionalFormatting sqref="A9:U13 A15:U20 J17:J28 A22:U28 A30:U44">
    <cfRule type="expression" dxfId="39" priority="7">
      <formula>$B9=#REF!</formula>
    </cfRule>
  </conditionalFormatting>
  <conditionalFormatting sqref="A9:XFD13 A15:XFD28 A46:B57 H46:H57 A30:XFD43 A44:AG44 AI44:XFD44">
    <cfRule type="expression" dxfId="38" priority="4">
      <formula>MOD(ROW(),2)=0</formula>
    </cfRule>
  </conditionalFormatting>
  <conditionalFormatting sqref="A9:XFD13 A15:XFD28 AA30:XFD35 A30:Z44 Z35:AE35 AA36:AQ39 AR36:XFD44 AA40:AM41 AO40:AQ41 AA42:AQ43 A44:AG44 AI44:XFD44">
    <cfRule type="expression" priority="6">
      <formula>MOD(ROW(),2)=0</formula>
    </cfRule>
  </conditionalFormatting>
  <conditionalFormatting sqref="B4 Z6">
    <cfRule type="expression" dxfId="37" priority="15">
      <formula>#REF!="Yes"</formula>
    </cfRule>
    <cfRule type="expression" dxfId="36" priority="242">
      <formula>$B$4="Yes"</formula>
    </cfRule>
  </conditionalFormatting>
  <conditionalFormatting sqref="E9:U13 E15:U20 J17:J28 E22:U28 E30:U44">
    <cfRule type="expression" dxfId="35" priority="8">
      <formula>$B$4="Yes"</formula>
    </cfRule>
  </conditionalFormatting>
  <conditionalFormatting sqref="AA59:AB59">
    <cfRule type="expression" dxfId="34" priority="19">
      <formula>MOD(ROW(),2)=0</formula>
    </cfRule>
  </conditionalFormatting>
  <conditionalFormatting sqref="AH44">
    <cfRule type="expression" dxfId="1" priority="1">
      <formula>MOD(ROW(),2)=0</formula>
    </cfRule>
  </conditionalFormatting>
  <conditionalFormatting sqref="AH44">
    <cfRule type="expression" dxfId="0" priority="2">
      <formula>$B$4="Yes"</formula>
    </cfRule>
  </conditionalFormatting>
  <dataValidations count="2">
    <dataValidation type="list" allowBlank="1" showInputMessage="1" showErrorMessage="1" sqref="Z6" xr:uid="{00000000-0002-0000-0300-000001000000}">
      <formula1>$AA$4:$AA$5</formula1>
    </dataValidation>
    <dataValidation type="list" allowBlank="1" showInputMessage="1" showErrorMessage="1" sqref="B4" xr:uid="{6054D0B0-29DB-435E-99F6-3E748BEE3383}">
      <formula1>$Z$2:$Z$3</formula1>
    </dataValidation>
  </dataValidation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1" tint="0.34998626667073579"/>
  </sheetPr>
  <dimension ref="A1:AV129"/>
  <sheetViews>
    <sheetView zoomScaleNormal="100" workbookViewId="0">
      <selection activeCell="B3" sqref="B3"/>
    </sheetView>
  </sheetViews>
  <sheetFormatPr defaultColWidth="9.109375" defaultRowHeight="14.4"/>
  <cols>
    <col min="1" max="1" width="16.6640625" style="238" customWidth="1"/>
    <col min="2" max="2" width="7.109375" style="62" customWidth="1"/>
    <col min="3" max="3" width="12.109375" style="62" customWidth="1"/>
    <col min="4" max="4" width="19.88671875" style="62" bestFit="1" customWidth="1"/>
    <col min="5" max="6" width="11.6640625" style="62" customWidth="1"/>
    <col min="7" max="7" width="13.6640625" style="62" customWidth="1"/>
    <col min="8" max="8" width="11.6640625" style="62" customWidth="1"/>
    <col min="9" max="9" width="13.88671875" style="62" customWidth="1"/>
    <col min="10" max="11" width="11.6640625" style="62" customWidth="1"/>
    <col min="12" max="12" width="14.6640625" style="62" customWidth="1"/>
    <col min="13" max="14" width="11.6640625" style="62" customWidth="1"/>
    <col min="15" max="15" width="10.5546875" style="62" customWidth="1"/>
    <col min="16" max="17" width="12.6640625" style="62" customWidth="1"/>
    <col min="18" max="18" width="11.5546875" style="15" customWidth="1"/>
    <col min="19" max="19" width="13" style="15" customWidth="1"/>
    <col min="20" max="20" width="13.33203125" style="15" customWidth="1"/>
    <col min="21" max="21" width="10.6640625" style="15" customWidth="1"/>
    <col min="22" max="22" width="9.109375" style="15"/>
    <col min="23" max="23" width="12.109375" style="15" customWidth="1"/>
    <col min="24" max="48" width="12.109375" style="15" hidden="1" customWidth="1"/>
    <col min="49" max="49" width="12.109375" style="15" customWidth="1"/>
    <col min="50" max="50" width="12" style="15" customWidth="1"/>
    <col min="51" max="55" width="9.33203125" style="15" customWidth="1"/>
    <col min="56" max="59" width="9.109375" style="15" customWidth="1"/>
    <col min="60" max="16384" width="9.109375" style="15"/>
  </cols>
  <sheetData>
    <row r="1" spans="1:46" ht="27.9" customHeight="1">
      <c r="A1" s="234" t="s">
        <v>351</v>
      </c>
      <c r="B1" s="234"/>
      <c r="C1" s="234"/>
      <c r="D1" s="234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Y1" s="15" t="s">
        <v>869</v>
      </c>
      <c r="Z1" s="241">
        <v>0.1</v>
      </c>
      <c r="AA1" s="109" t="s">
        <v>66</v>
      </c>
      <c r="AB1" s="108" t="s">
        <v>67</v>
      </c>
      <c r="AC1" s="108" t="s">
        <v>68</v>
      </c>
      <c r="AD1" s="108" t="s">
        <v>69</v>
      </c>
      <c r="AE1" s="108"/>
      <c r="AF1" s="108" t="s">
        <v>70</v>
      </c>
      <c r="AG1" s="108"/>
      <c r="AH1" s="108" t="s">
        <v>71</v>
      </c>
      <c r="AI1" s="108" t="s">
        <v>72</v>
      </c>
    </row>
    <row r="2" spans="1:46" ht="18" customHeight="1" thickBot="1">
      <c r="A2" s="113"/>
      <c r="B2" s="15"/>
      <c r="C2" s="234"/>
      <c r="D2" s="234"/>
      <c r="Z2" s="62" t="s">
        <v>3</v>
      </c>
      <c r="AA2" s="109"/>
      <c r="AB2" s="108">
        <v>6</v>
      </c>
      <c r="AC2" s="108">
        <v>48</v>
      </c>
      <c r="AD2" s="108" t="s">
        <v>867</v>
      </c>
      <c r="AE2" s="108"/>
      <c r="AF2" s="108" t="s">
        <v>74</v>
      </c>
      <c r="AG2" s="108"/>
      <c r="AH2" s="108">
        <v>83</v>
      </c>
      <c r="AI2" s="108">
        <v>113</v>
      </c>
    </row>
    <row r="3" spans="1:46" ht="18" customHeight="1" thickBot="1">
      <c r="A3" s="284" t="s">
        <v>0</v>
      </c>
      <c r="B3" s="85">
        <v>1</v>
      </c>
      <c r="C3" s="234"/>
      <c r="D3" s="234"/>
      <c r="Z3" s="62" t="s">
        <v>15</v>
      </c>
    </row>
    <row r="4" spans="1:46" ht="16.8" thickTop="1" thickBot="1">
      <c r="A4" s="284" t="s">
        <v>2</v>
      </c>
      <c r="B4" s="85" t="s">
        <v>3</v>
      </c>
      <c r="F4" s="699" t="s">
        <v>75</v>
      </c>
      <c r="G4" s="700"/>
      <c r="H4" s="700"/>
      <c r="I4" s="700"/>
      <c r="J4" s="700"/>
      <c r="K4" s="700"/>
      <c r="L4" s="700"/>
      <c r="M4" s="700"/>
      <c r="N4" s="700"/>
      <c r="O4" s="700"/>
      <c r="P4" s="700"/>
      <c r="Q4" s="700"/>
      <c r="R4" s="701"/>
      <c r="S4" s="707" t="s">
        <v>76</v>
      </c>
      <c r="T4" s="696" t="s">
        <v>352</v>
      </c>
    </row>
    <row r="5" spans="1:46" ht="15.75" customHeight="1" thickBot="1">
      <c r="E5" s="295"/>
      <c r="F5" s="230" t="s">
        <v>78</v>
      </c>
      <c r="G5" s="94" t="s">
        <v>353</v>
      </c>
      <c r="H5" s="225" t="s">
        <v>80</v>
      </c>
      <c r="I5" s="702" t="s">
        <v>79</v>
      </c>
      <c r="J5" s="703"/>
      <c r="K5" s="704"/>
      <c r="L5" s="151" t="s">
        <v>81</v>
      </c>
      <c r="M5" s="702" t="s">
        <v>82</v>
      </c>
      <c r="N5" s="704"/>
      <c r="O5" s="154" t="s">
        <v>124</v>
      </c>
      <c r="P5" s="705" t="s">
        <v>83</v>
      </c>
      <c r="Q5" s="706"/>
      <c r="R5" s="229" t="s">
        <v>84</v>
      </c>
      <c r="S5" s="708"/>
      <c r="T5" s="697"/>
    </row>
    <row r="6" spans="1:46" ht="15.75" customHeight="1" thickBot="1">
      <c r="D6" s="447" t="s">
        <v>274</v>
      </c>
      <c r="F6" s="435" t="s">
        <v>87</v>
      </c>
      <c r="G6" s="438" t="s">
        <v>842</v>
      </c>
      <c r="H6" s="438" t="s">
        <v>275</v>
      </c>
      <c r="I6" s="24" t="s">
        <v>88</v>
      </c>
      <c r="J6" s="24" t="s">
        <v>89</v>
      </c>
      <c r="K6" s="436" t="s">
        <v>90</v>
      </c>
      <c r="L6" s="437" t="s">
        <v>840</v>
      </c>
      <c r="M6" s="25" t="s">
        <v>91</v>
      </c>
      <c r="N6" s="437" t="s">
        <v>92</v>
      </c>
      <c r="O6" s="432" t="s">
        <v>93</v>
      </c>
      <c r="P6" s="439" t="s">
        <v>94</v>
      </c>
      <c r="Q6" s="440" t="s">
        <v>95</v>
      </c>
      <c r="R6" s="441" t="s">
        <v>96</v>
      </c>
      <c r="S6" s="709"/>
      <c r="T6" s="697"/>
      <c r="Y6" s="62"/>
      <c r="Z6" s="62"/>
      <c r="AD6" s="34" t="s">
        <v>97</v>
      </c>
      <c r="AE6" s="34" t="s">
        <v>207</v>
      </c>
      <c r="AF6" s="34" t="s">
        <v>87</v>
      </c>
      <c r="AG6" s="34" t="s">
        <v>275</v>
      </c>
      <c r="AH6" s="34" t="s">
        <v>88</v>
      </c>
      <c r="AI6" s="34" t="s">
        <v>89</v>
      </c>
      <c r="AJ6" s="34" t="s">
        <v>90</v>
      </c>
      <c r="AK6" s="34" t="s">
        <v>840</v>
      </c>
      <c r="AL6" s="34" t="s">
        <v>91</v>
      </c>
      <c r="AM6" s="34" t="s">
        <v>92</v>
      </c>
      <c r="AN6" s="34" t="s">
        <v>842</v>
      </c>
      <c r="AO6" s="34" t="s">
        <v>93</v>
      </c>
      <c r="AP6" s="34" t="s">
        <v>94</v>
      </c>
      <c r="AQ6" s="34" t="s">
        <v>95</v>
      </c>
      <c r="AR6" s="34" t="s">
        <v>96</v>
      </c>
      <c r="AS6" s="62" t="s">
        <v>276</v>
      </c>
      <c r="AT6" s="62" t="s">
        <v>277</v>
      </c>
    </row>
    <row r="7" spans="1:46" ht="35.25" customHeight="1" thickBot="1">
      <c r="A7" s="523" t="s">
        <v>41</v>
      </c>
      <c r="B7" s="448" t="s">
        <v>98</v>
      </c>
      <c r="C7" s="449" t="s">
        <v>278</v>
      </c>
      <c r="D7" s="448" t="s">
        <v>239</v>
      </c>
      <c r="E7" s="450" t="str">
        <f>IF(B3=1,"List Price","Net Price")</f>
        <v>List Price</v>
      </c>
      <c r="F7" s="125" t="s">
        <v>117</v>
      </c>
      <c r="G7" s="122" t="s">
        <v>356</v>
      </c>
      <c r="H7" s="125" t="s">
        <v>354</v>
      </c>
      <c r="I7" s="122" t="s">
        <v>216</v>
      </c>
      <c r="J7" s="122" t="s">
        <v>119</v>
      </c>
      <c r="K7" s="122" t="s">
        <v>120</v>
      </c>
      <c r="L7" s="122" t="s">
        <v>107</v>
      </c>
      <c r="M7" s="122" t="s">
        <v>283</v>
      </c>
      <c r="N7" s="122" t="s">
        <v>355</v>
      </c>
      <c r="O7" s="121" t="s">
        <v>280</v>
      </c>
      <c r="P7" s="433" t="s">
        <v>111</v>
      </c>
      <c r="Q7" s="434" t="s">
        <v>112</v>
      </c>
      <c r="R7" s="175" t="s">
        <v>357</v>
      </c>
      <c r="S7" s="710"/>
      <c r="T7" s="698"/>
      <c r="U7" s="62"/>
      <c r="Y7" s="62"/>
      <c r="Z7" s="62"/>
      <c r="AA7" s="117" t="s">
        <v>41</v>
      </c>
      <c r="AB7" s="117" t="s">
        <v>98</v>
      </c>
      <c r="AC7" s="117" t="s">
        <v>278</v>
      </c>
      <c r="AD7" s="117" t="s">
        <v>115</v>
      </c>
      <c r="AE7" s="117" t="s">
        <v>31</v>
      </c>
      <c r="AF7" s="117" t="s">
        <v>117</v>
      </c>
      <c r="AG7" s="117" t="s">
        <v>354</v>
      </c>
      <c r="AH7" s="117" t="s">
        <v>118</v>
      </c>
      <c r="AI7" s="117" t="s">
        <v>119</v>
      </c>
      <c r="AJ7" s="117" t="s">
        <v>120</v>
      </c>
      <c r="AK7" s="117" t="s">
        <v>107</v>
      </c>
      <c r="AL7" s="117" t="s">
        <v>283</v>
      </c>
      <c r="AM7" s="117" t="s">
        <v>284</v>
      </c>
      <c r="AN7" s="117" t="s">
        <v>358</v>
      </c>
      <c r="AO7" s="117"/>
      <c r="AP7" s="117" t="s">
        <v>223</v>
      </c>
      <c r="AQ7" s="117" t="s">
        <v>112</v>
      </c>
      <c r="AR7" s="117" t="s">
        <v>227</v>
      </c>
      <c r="AS7" s="296"/>
      <c r="AT7" s="62"/>
    </row>
    <row r="8" spans="1:46" ht="16.5" customHeight="1">
      <c r="A8" s="694" t="s">
        <v>359</v>
      </c>
      <c r="B8" s="694"/>
      <c r="C8" s="694"/>
      <c r="D8" s="694"/>
      <c r="E8" s="694"/>
      <c r="F8" s="565"/>
      <c r="G8" s="102"/>
      <c r="H8" s="430"/>
      <c r="I8" s="632"/>
      <c r="J8" s="632"/>
      <c r="K8" s="632"/>
      <c r="L8" s="632"/>
      <c r="M8" s="632"/>
      <c r="N8" s="632"/>
      <c r="O8" s="102"/>
      <c r="P8" s="102"/>
      <c r="Q8" s="102"/>
      <c r="R8" s="102"/>
      <c r="S8" s="298"/>
      <c r="T8" s="299"/>
      <c r="U8" s="62"/>
      <c r="Y8" s="62"/>
      <c r="Z8" s="62"/>
      <c r="AA8" s="15" t="s">
        <v>360</v>
      </c>
      <c r="AD8" s="86">
        <v>1.05</v>
      </c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62"/>
      <c r="AT8" s="62"/>
    </row>
    <row r="9" spans="1:46" ht="15.9" customHeight="1">
      <c r="A9" s="524" t="s">
        <v>361</v>
      </c>
      <c r="B9" s="74">
        <f t="shared" ref="B9:C15" si="0">AB9</f>
        <v>5</v>
      </c>
      <c r="C9" s="74" t="str">
        <f t="shared" si="0"/>
        <v>230V, 3 Ph</v>
      </c>
      <c r="D9" s="74" t="s">
        <v>116</v>
      </c>
      <c r="E9" s="247">
        <f t="shared" ref="E9:E15" si="1">IFERROR(AD9*$B$3*IF($B$4="Yes",1+$Z$1,1),AD9)</f>
        <v>9458.5139999999992</v>
      </c>
      <c r="F9" s="302">
        <f t="shared" ref="F9:F15" si="2">IFERROR(AF9*$B$3*IF($B$4="Yes",1+$Z$1,1),AF9)</f>
        <v>1155</v>
      </c>
      <c r="G9" s="303" t="str">
        <f t="shared" ref="G9:G15" si="3">IFERROR(AN9*$B$3*IF($B$4="Yes",1+$Z$1,1),AN9)</f>
        <v>-</v>
      </c>
      <c r="H9" s="303" t="str">
        <f t="shared" ref="H9:N15" si="4">IFERROR(AG9*$B$3*IF($B$4="Yes",1+$Z$1,1),AG9)</f>
        <v>-</v>
      </c>
      <c r="I9" s="303">
        <f t="shared" si="4"/>
        <v>806.26140000000009</v>
      </c>
      <c r="J9" s="303">
        <f t="shared" si="4"/>
        <v>409.73940000000005</v>
      </c>
      <c r="K9" s="303">
        <f t="shared" si="4"/>
        <v>464.81190000000004</v>
      </c>
      <c r="L9" s="304">
        <f t="shared" si="4"/>
        <v>637.35</v>
      </c>
      <c r="M9" s="303">
        <f t="shared" si="4"/>
        <v>3071</v>
      </c>
      <c r="N9" s="303">
        <f t="shared" si="4"/>
        <v>1473</v>
      </c>
      <c r="O9" s="303">
        <f t="shared" ref="O9:R15" si="5">IFERROR(AO9*$B$3*IF($B$4="Yes",1+$Z$1,1),AO9)</f>
        <v>1094.1000000000001</v>
      </c>
      <c r="P9" s="303">
        <f t="shared" si="5"/>
        <v>1730.3779500000001</v>
      </c>
      <c r="Q9" s="303">
        <f t="shared" si="5"/>
        <v>607.95000000000005</v>
      </c>
      <c r="R9" s="305">
        <f t="shared" si="5"/>
        <v>540.75</v>
      </c>
      <c r="S9" s="306" t="s">
        <v>288</v>
      </c>
      <c r="T9" s="307" t="s">
        <v>57</v>
      </c>
      <c r="U9" s="111"/>
      <c r="Y9" s="111"/>
      <c r="Z9" s="62" t="s">
        <v>116</v>
      </c>
      <c r="AA9" s="15" t="s">
        <v>361</v>
      </c>
      <c r="AB9" s="15">
        <v>5</v>
      </c>
      <c r="AC9" s="15" t="s">
        <v>362</v>
      </c>
      <c r="AD9" s="86">
        <v>9458.5139999999992</v>
      </c>
      <c r="AE9" s="86" t="s">
        <v>412</v>
      </c>
      <c r="AF9" s="86">
        <v>1155</v>
      </c>
      <c r="AG9" s="602" t="s">
        <v>57</v>
      </c>
      <c r="AH9" s="86">
        <v>806.26140000000009</v>
      </c>
      <c r="AI9" s="86">
        <v>409.73940000000005</v>
      </c>
      <c r="AJ9" s="86">
        <v>464.81190000000004</v>
      </c>
      <c r="AK9" s="86">
        <v>637.35</v>
      </c>
      <c r="AL9" s="602">
        <v>3071</v>
      </c>
      <c r="AM9" s="602">
        <v>1473</v>
      </c>
      <c r="AN9" s="602" t="s">
        <v>57</v>
      </c>
      <c r="AO9" s="86">
        <v>1094.1000000000001</v>
      </c>
      <c r="AP9" s="86">
        <v>1730.3779500000001</v>
      </c>
      <c r="AQ9" s="86">
        <v>607.95000000000005</v>
      </c>
      <c r="AR9" s="86">
        <v>540.75</v>
      </c>
      <c r="AS9" s="308"/>
      <c r="AT9" s="308"/>
    </row>
    <row r="10" spans="1:46" ht="15.9" customHeight="1">
      <c r="A10" s="167" t="s">
        <v>363</v>
      </c>
      <c r="B10" s="75">
        <f t="shared" si="0"/>
        <v>7.5</v>
      </c>
      <c r="C10" s="75" t="str">
        <f t="shared" si="0"/>
        <v>230V, 3 Ph</v>
      </c>
      <c r="D10" s="75" t="s">
        <v>291</v>
      </c>
      <c r="E10" s="308">
        <f t="shared" si="1"/>
        <v>10982.062</v>
      </c>
      <c r="F10" s="309">
        <f t="shared" si="2"/>
        <v>1209.6000000000001</v>
      </c>
      <c r="G10" s="310" t="str">
        <f t="shared" si="3"/>
        <v>-</v>
      </c>
      <c r="H10" s="310" t="str">
        <f t="shared" si="4"/>
        <v>-</v>
      </c>
      <c r="I10" s="310">
        <f t="shared" si="4"/>
        <v>806.26140000000009</v>
      </c>
      <c r="J10" s="310">
        <f t="shared" si="4"/>
        <v>409.73940000000005</v>
      </c>
      <c r="K10" s="311">
        <f t="shared" si="4"/>
        <v>464.81190000000004</v>
      </c>
      <c r="L10" s="303">
        <f t="shared" si="4"/>
        <v>637.35</v>
      </c>
      <c r="M10" s="312">
        <f t="shared" si="4"/>
        <v>3822</v>
      </c>
      <c r="N10" s="310">
        <f t="shared" si="4"/>
        <v>1770</v>
      </c>
      <c r="O10" s="310">
        <f t="shared" si="5"/>
        <v>1094.1000000000001</v>
      </c>
      <c r="P10" s="310">
        <f t="shared" si="5"/>
        <v>1730.3779500000001</v>
      </c>
      <c r="Q10" s="310">
        <f t="shared" si="5"/>
        <v>607.95000000000005</v>
      </c>
      <c r="R10" s="313">
        <f t="shared" si="5"/>
        <v>540.75</v>
      </c>
      <c r="S10" s="314" t="s">
        <v>288</v>
      </c>
      <c r="T10" s="315" t="s">
        <v>57</v>
      </c>
      <c r="U10" s="62"/>
      <c r="Y10" s="62"/>
      <c r="Z10" s="316" t="s">
        <v>291</v>
      </c>
      <c r="AA10" s="15" t="s">
        <v>363</v>
      </c>
      <c r="AB10" s="15">
        <v>7.5</v>
      </c>
      <c r="AC10" s="15" t="s">
        <v>362</v>
      </c>
      <c r="AD10" s="86">
        <v>10982.062</v>
      </c>
      <c r="AE10" s="86" t="s">
        <v>412</v>
      </c>
      <c r="AF10" s="86">
        <v>1209.6000000000001</v>
      </c>
      <c r="AG10" s="602" t="s">
        <v>57</v>
      </c>
      <c r="AH10" s="86">
        <v>806.26140000000009</v>
      </c>
      <c r="AI10" s="86">
        <v>409.73940000000005</v>
      </c>
      <c r="AJ10" s="86">
        <v>464.81190000000004</v>
      </c>
      <c r="AK10" s="86">
        <v>637.35</v>
      </c>
      <c r="AL10" s="602">
        <v>3822</v>
      </c>
      <c r="AM10" s="602">
        <v>1770</v>
      </c>
      <c r="AN10" s="602" t="s">
        <v>57</v>
      </c>
      <c r="AO10" s="86">
        <v>1094.1000000000001</v>
      </c>
      <c r="AP10" s="86">
        <v>1730.3779500000001</v>
      </c>
      <c r="AQ10" s="86">
        <v>607.95000000000005</v>
      </c>
      <c r="AR10" s="86">
        <v>540.75</v>
      </c>
      <c r="AS10" s="308"/>
      <c r="AT10" s="308"/>
    </row>
    <row r="11" spans="1:46" ht="15.9" customHeight="1">
      <c r="A11" s="524" t="s">
        <v>364</v>
      </c>
      <c r="B11" s="74">
        <f t="shared" si="0"/>
        <v>10</v>
      </c>
      <c r="C11" s="74" t="str">
        <f t="shared" si="0"/>
        <v>230V, 3 Ph</v>
      </c>
      <c r="D11" s="74" t="s">
        <v>170</v>
      </c>
      <c r="E11" s="247">
        <f t="shared" si="1"/>
        <v>11146.07</v>
      </c>
      <c r="F11" s="302">
        <f t="shared" si="2"/>
        <v>1223.25</v>
      </c>
      <c r="G11" s="303" t="str">
        <f t="shared" si="3"/>
        <v>-</v>
      </c>
      <c r="H11" s="303" t="str">
        <f t="shared" si="4"/>
        <v>-</v>
      </c>
      <c r="I11" s="303">
        <f t="shared" si="4"/>
        <v>806.26140000000009</v>
      </c>
      <c r="J11" s="303">
        <f t="shared" si="4"/>
        <v>409.73940000000005</v>
      </c>
      <c r="K11" s="317">
        <f t="shared" si="4"/>
        <v>464.81190000000004</v>
      </c>
      <c r="L11" s="304">
        <f t="shared" si="4"/>
        <v>637.35</v>
      </c>
      <c r="M11" s="318">
        <f t="shared" si="4"/>
        <v>3822</v>
      </c>
      <c r="N11" s="303">
        <f t="shared" si="4"/>
        <v>1770</v>
      </c>
      <c r="O11" s="303">
        <f t="shared" si="5"/>
        <v>1094.1000000000001</v>
      </c>
      <c r="P11" s="303">
        <f t="shared" si="5"/>
        <v>1730.3779500000001</v>
      </c>
      <c r="Q11" s="303">
        <f t="shared" si="5"/>
        <v>607.95000000000005</v>
      </c>
      <c r="R11" s="305">
        <f t="shared" si="5"/>
        <v>540.75</v>
      </c>
      <c r="S11" s="319" t="s">
        <v>288</v>
      </c>
      <c r="T11" s="307" t="s">
        <v>57</v>
      </c>
      <c r="U11" s="62"/>
      <c r="Y11" s="62"/>
      <c r="Z11" s="316" t="s">
        <v>170</v>
      </c>
      <c r="AA11" s="15" t="s">
        <v>364</v>
      </c>
      <c r="AB11" s="15">
        <v>10</v>
      </c>
      <c r="AC11" s="15" t="s">
        <v>362</v>
      </c>
      <c r="AD11" s="86">
        <v>11146.07</v>
      </c>
      <c r="AE11" s="86" t="s">
        <v>412</v>
      </c>
      <c r="AF11" s="86">
        <v>1223.25</v>
      </c>
      <c r="AG11" s="602" t="s">
        <v>57</v>
      </c>
      <c r="AH11" s="86">
        <v>806.26140000000009</v>
      </c>
      <c r="AI11" s="86">
        <v>409.73940000000005</v>
      </c>
      <c r="AJ11" s="86">
        <v>464.81190000000004</v>
      </c>
      <c r="AK11" s="86">
        <v>637.35</v>
      </c>
      <c r="AL11" s="602">
        <v>3822</v>
      </c>
      <c r="AM11" s="602">
        <v>1770</v>
      </c>
      <c r="AN11" s="602" t="s">
        <v>57</v>
      </c>
      <c r="AO11" s="86">
        <v>1094.1000000000001</v>
      </c>
      <c r="AP11" s="86">
        <v>1730.3779500000001</v>
      </c>
      <c r="AQ11" s="86">
        <v>607.95000000000005</v>
      </c>
      <c r="AR11" s="86">
        <v>540.75</v>
      </c>
      <c r="AS11" s="308"/>
      <c r="AT11" s="308"/>
    </row>
    <row r="12" spans="1:46" ht="15.9" customHeight="1">
      <c r="A12" s="167" t="s">
        <v>365</v>
      </c>
      <c r="B12" s="75">
        <f t="shared" si="0"/>
        <v>15</v>
      </c>
      <c r="C12" s="75" t="str">
        <f t="shared" si="0"/>
        <v>230V, 3 Ph</v>
      </c>
      <c r="D12" s="75" t="s">
        <v>153</v>
      </c>
      <c r="E12" s="308">
        <f t="shared" si="1"/>
        <v>11604.645</v>
      </c>
      <c r="F12" s="309">
        <f t="shared" si="2"/>
        <v>1223.25</v>
      </c>
      <c r="G12" s="310" t="str">
        <f t="shared" si="3"/>
        <v>-</v>
      </c>
      <c r="H12" s="310" t="str">
        <f t="shared" si="4"/>
        <v>-</v>
      </c>
      <c r="I12" s="310">
        <f t="shared" si="4"/>
        <v>806.26140000000009</v>
      </c>
      <c r="J12" s="310">
        <f t="shared" si="4"/>
        <v>409.73940000000005</v>
      </c>
      <c r="K12" s="311">
        <f t="shared" si="4"/>
        <v>464.81190000000004</v>
      </c>
      <c r="L12" s="303">
        <f t="shared" si="4"/>
        <v>637.35</v>
      </c>
      <c r="M12" s="312">
        <f t="shared" si="4"/>
        <v>4119</v>
      </c>
      <c r="N12" s="310">
        <f t="shared" si="4"/>
        <v>1794</v>
      </c>
      <c r="O12" s="310">
        <f t="shared" si="5"/>
        <v>1094.1000000000001</v>
      </c>
      <c r="P12" s="310">
        <f t="shared" si="5"/>
        <v>1730.3779500000001</v>
      </c>
      <c r="Q12" s="310">
        <f t="shared" si="5"/>
        <v>607.95000000000005</v>
      </c>
      <c r="R12" s="313">
        <f t="shared" si="5"/>
        <v>540.75</v>
      </c>
      <c r="S12" s="314" t="s">
        <v>288</v>
      </c>
      <c r="T12" s="315" t="s">
        <v>57</v>
      </c>
      <c r="U12" s="62"/>
      <c r="Y12" s="62"/>
      <c r="Z12" s="316" t="s">
        <v>153</v>
      </c>
      <c r="AA12" s="15" t="s">
        <v>365</v>
      </c>
      <c r="AB12" s="15">
        <v>15</v>
      </c>
      <c r="AC12" s="15" t="s">
        <v>362</v>
      </c>
      <c r="AD12" s="86">
        <v>11604.645</v>
      </c>
      <c r="AE12" s="86" t="s">
        <v>412</v>
      </c>
      <c r="AF12" s="86">
        <v>1223.25</v>
      </c>
      <c r="AG12" s="602" t="s">
        <v>57</v>
      </c>
      <c r="AH12" s="86">
        <v>806.26140000000009</v>
      </c>
      <c r="AI12" s="86">
        <v>409.73940000000005</v>
      </c>
      <c r="AJ12" s="86">
        <v>464.81190000000004</v>
      </c>
      <c r="AK12" s="86">
        <v>637.35</v>
      </c>
      <c r="AL12" s="602">
        <v>4119</v>
      </c>
      <c r="AM12" s="602">
        <v>1794</v>
      </c>
      <c r="AN12" s="602" t="s">
        <v>57</v>
      </c>
      <c r="AO12" s="86">
        <v>1094.1000000000001</v>
      </c>
      <c r="AP12" s="86">
        <v>1730.3779500000001</v>
      </c>
      <c r="AQ12" s="86">
        <v>607.95000000000005</v>
      </c>
      <c r="AR12" s="86">
        <v>540.75</v>
      </c>
      <c r="AS12" s="308"/>
      <c r="AT12" s="308"/>
    </row>
    <row r="13" spans="1:46" ht="15.9" customHeight="1">
      <c r="A13" s="524" t="s">
        <v>366</v>
      </c>
      <c r="B13" s="74">
        <f t="shared" si="0"/>
        <v>20</v>
      </c>
      <c r="C13" s="74" t="str">
        <f t="shared" si="0"/>
        <v>230V, 3 Ph</v>
      </c>
      <c r="D13" s="74" t="s">
        <v>309</v>
      </c>
      <c r="E13" s="247">
        <f t="shared" si="1"/>
        <v>12023.296999999999</v>
      </c>
      <c r="F13" s="302">
        <f t="shared" si="2"/>
        <v>1262.1000000000001</v>
      </c>
      <c r="G13" s="303" t="str">
        <f t="shared" si="3"/>
        <v>-</v>
      </c>
      <c r="H13" s="303" t="str">
        <f t="shared" si="4"/>
        <v>-</v>
      </c>
      <c r="I13" s="303">
        <f t="shared" si="4"/>
        <v>806.26140000000009</v>
      </c>
      <c r="J13" s="303">
        <f t="shared" si="4"/>
        <v>409.73940000000005</v>
      </c>
      <c r="K13" s="317">
        <f t="shared" si="4"/>
        <v>464.81190000000004</v>
      </c>
      <c r="L13" s="304">
        <f t="shared" si="4"/>
        <v>637.35</v>
      </c>
      <c r="M13" s="303">
        <f t="shared" si="4"/>
        <v>4961</v>
      </c>
      <c r="N13" s="303">
        <f t="shared" si="4"/>
        <v>1983</v>
      </c>
      <c r="O13" s="303">
        <f t="shared" si="5"/>
        <v>1094.1000000000001</v>
      </c>
      <c r="P13" s="303">
        <f t="shared" si="5"/>
        <v>1730.3779500000001</v>
      </c>
      <c r="Q13" s="303">
        <f t="shared" si="5"/>
        <v>607.95000000000005</v>
      </c>
      <c r="R13" s="305">
        <f t="shared" si="5"/>
        <v>540.75</v>
      </c>
      <c r="S13" s="306" t="s">
        <v>288</v>
      </c>
      <c r="T13" s="307" t="s">
        <v>57</v>
      </c>
      <c r="U13" s="62"/>
      <c r="Y13" s="62"/>
      <c r="Z13" s="316" t="s">
        <v>309</v>
      </c>
      <c r="AA13" s="15" t="s">
        <v>366</v>
      </c>
      <c r="AB13" s="15">
        <v>20</v>
      </c>
      <c r="AC13" s="15" t="s">
        <v>362</v>
      </c>
      <c r="AD13" s="86">
        <v>12023.296999999999</v>
      </c>
      <c r="AE13" s="86" t="s">
        <v>412</v>
      </c>
      <c r="AF13" s="86">
        <v>1262.1000000000001</v>
      </c>
      <c r="AG13" s="602" t="s">
        <v>57</v>
      </c>
      <c r="AH13" s="86">
        <v>806.26140000000009</v>
      </c>
      <c r="AI13" s="86">
        <v>409.73940000000005</v>
      </c>
      <c r="AJ13" s="86">
        <v>464.81190000000004</v>
      </c>
      <c r="AK13" s="86">
        <v>637.35</v>
      </c>
      <c r="AL13" s="602">
        <v>4961</v>
      </c>
      <c r="AM13" s="602">
        <v>1983</v>
      </c>
      <c r="AN13" s="602" t="s">
        <v>57</v>
      </c>
      <c r="AO13" s="86">
        <v>1094.1000000000001</v>
      </c>
      <c r="AP13" s="86">
        <v>1730.3779500000001</v>
      </c>
      <c r="AQ13" s="86">
        <v>607.95000000000005</v>
      </c>
      <c r="AR13" s="86">
        <v>540.75</v>
      </c>
      <c r="AS13" s="308"/>
      <c r="AT13" s="308"/>
    </row>
    <row r="14" spans="1:46" ht="15.9" customHeight="1">
      <c r="A14" s="167" t="s">
        <v>367</v>
      </c>
      <c r="B14" s="75">
        <f t="shared" si="0"/>
        <v>25</v>
      </c>
      <c r="C14" s="75" t="str">
        <f t="shared" si="0"/>
        <v>230V, 3 Ph</v>
      </c>
      <c r="D14" s="75" t="s">
        <v>368</v>
      </c>
      <c r="E14" s="308">
        <f t="shared" si="1"/>
        <v>13056.978999999999</v>
      </c>
      <c r="F14" s="309">
        <f t="shared" si="2"/>
        <v>1262.1000000000001</v>
      </c>
      <c r="G14" s="310" t="str">
        <f t="shared" si="3"/>
        <v>-</v>
      </c>
      <c r="H14" s="310" t="str">
        <f t="shared" si="4"/>
        <v>-</v>
      </c>
      <c r="I14" s="310">
        <f t="shared" si="4"/>
        <v>806.26140000000009</v>
      </c>
      <c r="J14" s="310">
        <f t="shared" si="4"/>
        <v>409.73940000000005</v>
      </c>
      <c r="K14" s="311">
        <f t="shared" si="4"/>
        <v>464.81190000000004</v>
      </c>
      <c r="L14" s="303">
        <f t="shared" si="4"/>
        <v>637.35</v>
      </c>
      <c r="M14" s="310">
        <f t="shared" si="4"/>
        <v>5570</v>
      </c>
      <c r="N14" s="310">
        <f t="shared" si="4"/>
        <v>2592</v>
      </c>
      <c r="O14" s="310">
        <f t="shared" si="5"/>
        <v>1094.1000000000001</v>
      </c>
      <c r="P14" s="310">
        <f t="shared" si="5"/>
        <v>1730.3779500000001</v>
      </c>
      <c r="Q14" s="310">
        <f t="shared" si="5"/>
        <v>607.95000000000005</v>
      </c>
      <c r="R14" s="313">
        <f t="shared" si="5"/>
        <v>540.75</v>
      </c>
      <c r="S14" s="320" t="s">
        <v>288</v>
      </c>
      <c r="T14" s="315" t="s">
        <v>57</v>
      </c>
      <c r="U14" s="62"/>
      <c r="Y14" s="62"/>
      <c r="Z14" s="316" t="s">
        <v>368</v>
      </c>
      <c r="AA14" s="15" t="s">
        <v>367</v>
      </c>
      <c r="AB14" s="15">
        <v>25</v>
      </c>
      <c r="AC14" s="15" t="s">
        <v>362</v>
      </c>
      <c r="AD14" s="86">
        <v>13056.978999999999</v>
      </c>
      <c r="AE14" s="86" t="s">
        <v>412</v>
      </c>
      <c r="AF14" s="86">
        <v>1262.1000000000001</v>
      </c>
      <c r="AG14" s="602" t="s">
        <v>57</v>
      </c>
      <c r="AH14" s="86">
        <v>806.26140000000009</v>
      </c>
      <c r="AI14" s="86">
        <v>409.73940000000005</v>
      </c>
      <c r="AJ14" s="86">
        <v>464.81190000000004</v>
      </c>
      <c r="AK14" s="86">
        <v>637.35</v>
      </c>
      <c r="AL14" s="602">
        <v>5570</v>
      </c>
      <c r="AM14" s="602">
        <v>2592</v>
      </c>
      <c r="AN14" s="602" t="s">
        <v>57</v>
      </c>
      <c r="AO14" s="86">
        <v>1094.1000000000001</v>
      </c>
      <c r="AP14" s="86">
        <v>1730.3779500000001</v>
      </c>
      <c r="AQ14" s="86">
        <v>607.95000000000005</v>
      </c>
      <c r="AR14" s="86">
        <v>540.75</v>
      </c>
      <c r="AS14" s="308"/>
      <c r="AT14" s="308"/>
    </row>
    <row r="15" spans="1:46" ht="15.9" customHeight="1">
      <c r="A15" s="524" t="s">
        <v>369</v>
      </c>
      <c r="B15" s="74">
        <f t="shared" si="0"/>
        <v>30</v>
      </c>
      <c r="C15" s="74" t="str">
        <f t="shared" si="0"/>
        <v>230V, 3 Ph</v>
      </c>
      <c r="D15" s="74" t="s">
        <v>326</v>
      </c>
      <c r="E15" s="247">
        <f t="shared" si="1"/>
        <v>14579.448</v>
      </c>
      <c r="F15" s="302">
        <f t="shared" si="2"/>
        <v>1577.1000000000001</v>
      </c>
      <c r="G15" s="303" t="str">
        <f t="shared" si="3"/>
        <v>-</v>
      </c>
      <c r="H15" s="303" t="str">
        <f t="shared" si="4"/>
        <v>-</v>
      </c>
      <c r="I15" s="303">
        <f t="shared" si="4"/>
        <v>806.26140000000009</v>
      </c>
      <c r="J15" s="303">
        <f t="shared" si="4"/>
        <v>409.73940000000005</v>
      </c>
      <c r="K15" s="317">
        <f t="shared" si="4"/>
        <v>464.81190000000004</v>
      </c>
      <c r="L15" s="304">
        <f t="shared" si="4"/>
        <v>637.35</v>
      </c>
      <c r="M15" s="303">
        <f t="shared" si="4"/>
        <v>6638</v>
      </c>
      <c r="N15" s="303">
        <f t="shared" si="4"/>
        <v>3127</v>
      </c>
      <c r="O15" s="303">
        <f t="shared" si="5"/>
        <v>1094.1000000000001</v>
      </c>
      <c r="P15" s="303">
        <f t="shared" si="5"/>
        <v>1730.3779500000001</v>
      </c>
      <c r="Q15" s="303">
        <f t="shared" si="5"/>
        <v>607.95000000000005</v>
      </c>
      <c r="R15" s="305">
        <f t="shared" si="5"/>
        <v>540.75</v>
      </c>
      <c r="S15" s="306" t="s">
        <v>288</v>
      </c>
      <c r="T15" s="307" t="s">
        <v>57</v>
      </c>
      <c r="U15" s="62"/>
      <c r="Y15" s="62"/>
      <c r="Z15" s="62" t="s">
        <v>326</v>
      </c>
      <c r="AA15" s="15" t="s">
        <v>369</v>
      </c>
      <c r="AB15" s="15">
        <v>30</v>
      </c>
      <c r="AC15" s="15" t="s">
        <v>362</v>
      </c>
      <c r="AD15" s="86">
        <v>14579.448</v>
      </c>
      <c r="AE15" s="86" t="s">
        <v>412</v>
      </c>
      <c r="AF15" s="86">
        <v>1577.1000000000001</v>
      </c>
      <c r="AG15" s="602" t="s">
        <v>57</v>
      </c>
      <c r="AH15" s="86">
        <v>806.26140000000009</v>
      </c>
      <c r="AI15" s="86">
        <v>409.73940000000005</v>
      </c>
      <c r="AJ15" s="86">
        <v>464.81190000000004</v>
      </c>
      <c r="AK15" s="86">
        <v>637.35</v>
      </c>
      <c r="AL15" s="602">
        <v>6638</v>
      </c>
      <c r="AM15" s="602">
        <v>3127</v>
      </c>
      <c r="AN15" s="602" t="s">
        <v>57</v>
      </c>
      <c r="AO15" s="86">
        <v>1094.1000000000001</v>
      </c>
      <c r="AP15" s="86">
        <v>1730.3779500000001</v>
      </c>
      <c r="AQ15" s="86">
        <v>607.95000000000005</v>
      </c>
      <c r="AR15" s="86">
        <v>540.75</v>
      </c>
      <c r="AS15" s="308"/>
      <c r="AT15" s="308"/>
    </row>
    <row r="16" spans="1:46" ht="16.5" customHeight="1">
      <c r="A16" s="632" t="s">
        <v>370</v>
      </c>
      <c r="B16" s="632"/>
      <c r="C16" s="632"/>
      <c r="D16" s="632"/>
      <c r="E16" s="632"/>
      <c r="F16" s="565"/>
      <c r="G16" s="322"/>
      <c r="H16" s="321"/>
      <c r="I16" s="322"/>
      <c r="J16" s="322"/>
      <c r="K16" s="323"/>
      <c r="L16" s="322"/>
      <c r="M16" s="322"/>
      <c r="N16" s="322"/>
      <c r="O16" s="322"/>
      <c r="P16" s="322"/>
      <c r="Q16" s="102"/>
      <c r="R16" s="297"/>
      <c r="S16" s="324"/>
      <c r="T16" s="325"/>
      <c r="U16" s="62"/>
      <c r="Y16" s="62"/>
      <c r="Z16" s="62"/>
      <c r="AA16" s="15" t="s">
        <v>371</v>
      </c>
      <c r="AD16" s="602"/>
      <c r="AE16" s="602"/>
      <c r="AF16" s="86"/>
      <c r="AG16" s="602"/>
      <c r="AH16" s="86"/>
      <c r="AI16" s="86"/>
      <c r="AJ16" s="86"/>
      <c r="AK16" s="86"/>
      <c r="AL16" s="602"/>
      <c r="AM16" s="602"/>
      <c r="AN16" s="602"/>
      <c r="AO16" s="602"/>
      <c r="AP16" s="86"/>
      <c r="AQ16" s="86"/>
      <c r="AR16" s="86"/>
      <c r="AS16" s="62"/>
      <c r="AT16" s="62"/>
    </row>
    <row r="17" spans="1:46" ht="15.9" customHeight="1">
      <c r="A17" s="524" t="s">
        <v>372</v>
      </c>
      <c r="B17" s="74">
        <f t="shared" ref="B17:C21" si="6">AB17</f>
        <v>5</v>
      </c>
      <c r="C17" s="74" t="str">
        <f t="shared" si="6"/>
        <v>460V, 3 Ph</v>
      </c>
      <c r="D17" s="152" t="s">
        <v>129</v>
      </c>
      <c r="E17" s="247">
        <f t="shared" ref="E17:E26" si="7">IFERROR(AD17*$B$3*IF($B$4="Yes",1+$Z$1,1),AD17)</f>
        <v>10225.682999999999</v>
      </c>
      <c r="F17" s="302">
        <f t="shared" ref="F17:F26" si="8">IFERROR(AF17*$B$3*IF($B$4="Yes",1+$Z$1,1),AF17)</f>
        <v>1155</v>
      </c>
      <c r="G17" s="303" t="str">
        <f t="shared" ref="G17:G26" si="9">IFERROR(AN17*$B$3*IF($B$4="Yes",1+$Z$1,1),AN17)</f>
        <v>-</v>
      </c>
      <c r="H17" s="303" t="str">
        <f t="shared" ref="H17:H26" si="10">IFERROR(AG17*$B$3*IF($B$4="Yes",1+$Z$1,1),AG17)</f>
        <v>-</v>
      </c>
      <c r="I17" s="303">
        <f t="shared" ref="I17:I26" si="11">IFERROR(AH17*$B$3*IF($B$4="Yes",1+$Z$1,1),AH17)</f>
        <v>806.26140000000009</v>
      </c>
      <c r="J17" s="303">
        <f t="shared" ref="J17:J26" si="12">IFERROR(AI17*$B$3*IF($B$4="Yes",1+$Z$1,1),AI17)</f>
        <v>409.73940000000005</v>
      </c>
      <c r="K17" s="317">
        <f t="shared" ref="K17:K26" si="13">IFERROR(AJ17*$B$3*IF($B$4="Yes",1+$Z$1,1),AJ17)</f>
        <v>464.81190000000004</v>
      </c>
      <c r="L17" s="304">
        <f t="shared" ref="L17:L26" si="14">IFERROR(AK17*$B$3*IF($B$4="Yes",1+$Z$1,1),AK17)</f>
        <v>637.35</v>
      </c>
      <c r="M17" s="303">
        <f t="shared" ref="M17:M26" si="15">IFERROR(AL17*$B$3*IF($B$4="Yes",1+$Z$1,1),AL17)</f>
        <v>2731</v>
      </c>
      <c r="N17" s="303">
        <f t="shared" ref="N17:N26" si="16">IFERROR(AM17*$B$3*IF($B$4="Yes",1+$Z$1,1),AM17)</f>
        <v>1264</v>
      </c>
      <c r="O17" s="303">
        <f t="shared" ref="O17:R21" si="17">IFERROR(AO17*$B$3*IF($B$4="Yes",1+$Z$1,1),AO17)</f>
        <v>1094.1000000000001</v>
      </c>
      <c r="P17" s="303">
        <f t="shared" si="17"/>
        <v>1730.4</v>
      </c>
      <c r="Q17" s="303">
        <f t="shared" si="17"/>
        <v>607.95000000000005</v>
      </c>
      <c r="R17" s="305">
        <f t="shared" si="17"/>
        <v>540.75</v>
      </c>
      <c r="S17" s="306" t="s">
        <v>288</v>
      </c>
      <c r="T17" s="307" t="s">
        <v>57</v>
      </c>
      <c r="Z17" s="62" t="s">
        <v>129</v>
      </c>
      <c r="AA17" s="15" t="s">
        <v>372</v>
      </c>
      <c r="AB17" s="15">
        <v>5</v>
      </c>
      <c r="AC17" s="15" t="s">
        <v>373</v>
      </c>
      <c r="AD17" s="86">
        <v>10225.682999999999</v>
      </c>
      <c r="AE17" s="86" t="s">
        <v>412</v>
      </c>
      <c r="AF17" s="86">
        <v>1155</v>
      </c>
      <c r="AG17" s="602" t="s">
        <v>57</v>
      </c>
      <c r="AH17" s="86">
        <v>806.26140000000009</v>
      </c>
      <c r="AI17" s="86">
        <v>409.73940000000005</v>
      </c>
      <c r="AJ17" s="86">
        <v>464.81190000000004</v>
      </c>
      <c r="AK17" s="86">
        <v>637.35</v>
      </c>
      <c r="AL17" s="86">
        <v>2731</v>
      </c>
      <c r="AM17" s="86">
        <v>1264</v>
      </c>
      <c r="AN17" s="602" t="s">
        <v>57</v>
      </c>
      <c r="AO17" s="86">
        <v>1094.1000000000001</v>
      </c>
      <c r="AP17" s="86">
        <v>1730.4</v>
      </c>
      <c r="AQ17" s="86">
        <v>607.95000000000005</v>
      </c>
      <c r="AR17" s="86">
        <v>540.75</v>
      </c>
      <c r="AS17" s="308"/>
      <c r="AT17" s="308"/>
    </row>
    <row r="18" spans="1:46" ht="15.9" customHeight="1">
      <c r="A18" s="167" t="s">
        <v>374</v>
      </c>
      <c r="B18" s="75">
        <f t="shared" si="6"/>
        <v>7.5</v>
      </c>
      <c r="C18" s="75" t="str">
        <f t="shared" si="6"/>
        <v>460V, 3 Ph</v>
      </c>
      <c r="D18" s="75" t="s">
        <v>162</v>
      </c>
      <c r="E18" s="308">
        <f t="shared" si="7"/>
        <v>11534.51</v>
      </c>
      <c r="F18" s="309">
        <f t="shared" si="8"/>
        <v>1209.6000000000001</v>
      </c>
      <c r="G18" s="310" t="str">
        <f t="shared" si="9"/>
        <v>-</v>
      </c>
      <c r="H18" s="310" t="str">
        <f t="shared" si="10"/>
        <v>-</v>
      </c>
      <c r="I18" s="310">
        <f t="shared" si="11"/>
        <v>806.26140000000009</v>
      </c>
      <c r="J18" s="310">
        <f t="shared" si="12"/>
        <v>409.73940000000005</v>
      </c>
      <c r="K18" s="311">
        <f t="shared" si="13"/>
        <v>464.81190000000004</v>
      </c>
      <c r="L18" s="303">
        <f t="shared" si="14"/>
        <v>637.35</v>
      </c>
      <c r="M18" s="310">
        <f t="shared" si="15"/>
        <v>2832</v>
      </c>
      <c r="N18" s="310">
        <f t="shared" si="16"/>
        <v>1298</v>
      </c>
      <c r="O18" s="310">
        <f t="shared" si="17"/>
        <v>1094.1000000000001</v>
      </c>
      <c r="P18" s="310">
        <f t="shared" si="17"/>
        <v>1730.4</v>
      </c>
      <c r="Q18" s="310">
        <f t="shared" si="17"/>
        <v>607.95000000000005</v>
      </c>
      <c r="R18" s="313">
        <f t="shared" si="17"/>
        <v>540.75</v>
      </c>
      <c r="S18" s="320" t="s">
        <v>288</v>
      </c>
      <c r="T18" s="315" t="s">
        <v>57</v>
      </c>
      <c r="Z18" s="62" t="s">
        <v>162</v>
      </c>
      <c r="AA18" s="15" t="s">
        <v>374</v>
      </c>
      <c r="AB18" s="15">
        <v>7.5</v>
      </c>
      <c r="AC18" s="15" t="s">
        <v>373</v>
      </c>
      <c r="AD18" s="86">
        <v>11534.51</v>
      </c>
      <c r="AE18" s="86" t="s">
        <v>412</v>
      </c>
      <c r="AF18" s="86">
        <v>1209.6000000000001</v>
      </c>
      <c r="AG18" s="602" t="s">
        <v>57</v>
      </c>
      <c r="AH18" s="86">
        <v>806.26140000000009</v>
      </c>
      <c r="AI18" s="86">
        <v>409.73940000000005</v>
      </c>
      <c r="AJ18" s="86">
        <v>464.81190000000004</v>
      </c>
      <c r="AK18" s="86">
        <v>637.35</v>
      </c>
      <c r="AL18" s="86">
        <v>2832</v>
      </c>
      <c r="AM18" s="86">
        <v>1298</v>
      </c>
      <c r="AN18" s="602" t="s">
        <v>57</v>
      </c>
      <c r="AO18" s="86">
        <v>1094.1000000000001</v>
      </c>
      <c r="AP18" s="86">
        <v>1730.4</v>
      </c>
      <c r="AQ18" s="86">
        <v>607.95000000000005</v>
      </c>
      <c r="AR18" s="86">
        <v>540.75</v>
      </c>
      <c r="AS18" s="308"/>
      <c r="AT18" s="308"/>
    </row>
    <row r="19" spans="1:46" ht="15.9" customHeight="1">
      <c r="A19" s="524" t="s">
        <v>375</v>
      </c>
      <c r="B19" s="74">
        <f t="shared" si="6"/>
        <v>10</v>
      </c>
      <c r="C19" s="74" t="str">
        <f t="shared" si="6"/>
        <v>460V, 3 Ph</v>
      </c>
      <c r="D19" s="74" t="s">
        <v>116</v>
      </c>
      <c r="E19" s="247">
        <f t="shared" si="7"/>
        <v>12332.97</v>
      </c>
      <c r="F19" s="302">
        <f t="shared" si="8"/>
        <v>1223.25</v>
      </c>
      <c r="G19" s="303" t="str">
        <f t="shared" si="9"/>
        <v>-</v>
      </c>
      <c r="H19" s="303" t="str">
        <f t="shared" si="10"/>
        <v>-</v>
      </c>
      <c r="I19" s="303">
        <f t="shared" si="11"/>
        <v>806.26140000000009</v>
      </c>
      <c r="J19" s="303">
        <f t="shared" si="12"/>
        <v>409.73940000000005</v>
      </c>
      <c r="K19" s="317">
        <f t="shared" si="13"/>
        <v>464.81190000000004</v>
      </c>
      <c r="L19" s="304">
        <f t="shared" si="14"/>
        <v>637.35</v>
      </c>
      <c r="M19" s="303">
        <f t="shared" si="15"/>
        <v>3071</v>
      </c>
      <c r="N19" s="303">
        <f t="shared" si="16"/>
        <v>1333</v>
      </c>
      <c r="O19" s="303">
        <f t="shared" si="17"/>
        <v>1094.1000000000001</v>
      </c>
      <c r="P19" s="303">
        <f t="shared" si="17"/>
        <v>1730.3779500000001</v>
      </c>
      <c r="Q19" s="303">
        <f t="shared" si="17"/>
        <v>607.95000000000005</v>
      </c>
      <c r="R19" s="305">
        <f t="shared" si="17"/>
        <v>540.75</v>
      </c>
      <c r="S19" s="306" t="s">
        <v>288</v>
      </c>
      <c r="T19" s="307" t="s">
        <v>57</v>
      </c>
      <c r="Z19" s="62" t="s">
        <v>116</v>
      </c>
      <c r="AA19" s="15" t="s">
        <v>375</v>
      </c>
      <c r="AB19" s="15">
        <v>10</v>
      </c>
      <c r="AC19" s="15" t="s">
        <v>373</v>
      </c>
      <c r="AD19" s="86">
        <v>12332.97</v>
      </c>
      <c r="AE19" s="86" t="s">
        <v>412</v>
      </c>
      <c r="AF19" s="86">
        <v>1223.25</v>
      </c>
      <c r="AG19" s="602" t="s">
        <v>57</v>
      </c>
      <c r="AH19" s="86">
        <v>806.26140000000009</v>
      </c>
      <c r="AI19" s="86">
        <v>409.73940000000005</v>
      </c>
      <c r="AJ19" s="86">
        <v>464.81190000000004</v>
      </c>
      <c r="AK19" s="86">
        <v>637.35</v>
      </c>
      <c r="AL19" s="86">
        <v>3071</v>
      </c>
      <c r="AM19" s="86">
        <v>1333</v>
      </c>
      <c r="AN19" s="602" t="s">
        <v>57</v>
      </c>
      <c r="AO19" s="86">
        <v>1094.1000000000001</v>
      </c>
      <c r="AP19" s="86">
        <v>1730.3779500000001</v>
      </c>
      <c r="AQ19" s="86">
        <v>607.95000000000005</v>
      </c>
      <c r="AR19" s="86">
        <v>540.75</v>
      </c>
      <c r="AS19" s="308"/>
      <c r="AT19" s="308"/>
    </row>
    <row r="20" spans="1:46" ht="15.9" customHeight="1">
      <c r="A20" s="167" t="s">
        <v>376</v>
      </c>
      <c r="B20" s="75">
        <f t="shared" si="6"/>
        <v>15</v>
      </c>
      <c r="C20" s="75" t="str">
        <f t="shared" si="6"/>
        <v>460V, 3 Ph</v>
      </c>
      <c r="D20" s="75" t="s">
        <v>291</v>
      </c>
      <c r="E20" s="308">
        <f t="shared" si="7"/>
        <v>13865.15</v>
      </c>
      <c r="F20" s="309">
        <f t="shared" si="8"/>
        <v>1223.25</v>
      </c>
      <c r="G20" s="310" t="str">
        <f t="shared" si="9"/>
        <v>-</v>
      </c>
      <c r="H20" s="310" t="str">
        <f t="shared" si="10"/>
        <v>-</v>
      </c>
      <c r="I20" s="310">
        <f t="shared" si="11"/>
        <v>806.26140000000009</v>
      </c>
      <c r="J20" s="310">
        <f t="shared" si="12"/>
        <v>409.73940000000005</v>
      </c>
      <c r="K20" s="311">
        <f t="shared" si="13"/>
        <v>464.81190000000004</v>
      </c>
      <c r="L20" s="303">
        <f t="shared" si="14"/>
        <v>637.35</v>
      </c>
      <c r="M20" s="310">
        <f t="shared" si="15"/>
        <v>3822</v>
      </c>
      <c r="N20" s="310">
        <f t="shared" si="16"/>
        <v>1458</v>
      </c>
      <c r="O20" s="310">
        <f t="shared" si="17"/>
        <v>1094.1000000000001</v>
      </c>
      <c r="P20" s="310">
        <f t="shared" si="17"/>
        <v>1730.3779500000001</v>
      </c>
      <c r="Q20" s="310">
        <f t="shared" si="17"/>
        <v>607.95000000000005</v>
      </c>
      <c r="R20" s="313">
        <f t="shared" si="17"/>
        <v>540.75</v>
      </c>
      <c r="S20" s="320" t="s">
        <v>288</v>
      </c>
      <c r="T20" s="315" t="s">
        <v>57</v>
      </c>
      <c r="Z20" s="62" t="s">
        <v>291</v>
      </c>
      <c r="AA20" s="15" t="s">
        <v>376</v>
      </c>
      <c r="AB20" s="15">
        <v>15</v>
      </c>
      <c r="AC20" s="15" t="s">
        <v>373</v>
      </c>
      <c r="AD20" s="86">
        <v>13865.15</v>
      </c>
      <c r="AE20" s="86" t="s">
        <v>412</v>
      </c>
      <c r="AF20" s="86">
        <v>1223.25</v>
      </c>
      <c r="AG20" s="602" t="s">
        <v>57</v>
      </c>
      <c r="AH20" s="86">
        <v>806.26140000000009</v>
      </c>
      <c r="AI20" s="86">
        <v>409.73940000000005</v>
      </c>
      <c r="AJ20" s="86">
        <v>464.81190000000004</v>
      </c>
      <c r="AK20" s="86">
        <v>637.35</v>
      </c>
      <c r="AL20" s="86">
        <v>3822</v>
      </c>
      <c r="AM20" s="86">
        <v>1458</v>
      </c>
      <c r="AN20" s="602" t="s">
        <v>57</v>
      </c>
      <c r="AO20" s="86">
        <v>1094.1000000000001</v>
      </c>
      <c r="AP20" s="86">
        <v>1730.3779500000001</v>
      </c>
      <c r="AQ20" s="86">
        <v>607.95000000000005</v>
      </c>
      <c r="AR20" s="86">
        <v>540.75</v>
      </c>
      <c r="AS20" s="308"/>
      <c r="AT20" s="308"/>
    </row>
    <row r="21" spans="1:46" ht="15.9" customHeight="1">
      <c r="A21" s="524" t="s">
        <v>377</v>
      </c>
      <c r="B21" s="74">
        <f t="shared" si="6"/>
        <v>20</v>
      </c>
      <c r="C21" s="74" t="str">
        <f t="shared" si="6"/>
        <v>460V, 3 Ph</v>
      </c>
      <c r="D21" s="74" t="s">
        <v>170</v>
      </c>
      <c r="E21" s="247">
        <f t="shared" si="7"/>
        <v>15428.620999999999</v>
      </c>
      <c r="F21" s="302">
        <f t="shared" si="8"/>
        <v>1262.1000000000001</v>
      </c>
      <c r="G21" s="303" t="str">
        <f t="shared" si="9"/>
        <v>-</v>
      </c>
      <c r="H21" s="303" t="str">
        <f t="shared" si="10"/>
        <v>-</v>
      </c>
      <c r="I21" s="303">
        <f t="shared" si="11"/>
        <v>806.26140000000009</v>
      </c>
      <c r="J21" s="303">
        <f t="shared" si="12"/>
        <v>409.73940000000005</v>
      </c>
      <c r="K21" s="317">
        <f t="shared" si="13"/>
        <v>464.81190000000004</v>
      </c>
      <c r="L21" s="304">
        <f t="shared" si="14"/>
        <v>637.35</v>
      </c>
      <c r="M21" s="303">
        <f t="shared" si="15"/>
        <v>3822</v>
      </c>
      <c r="N21" s="303">
        <f t="shared" si="16"/>
        <v>1581</v>
      </c>
      <c r="O21" s="303">
        <f t="shared" si="17"/>
        <v>1094.1000000000001</v>
      </c>
      <c r="P21" s="303">
        <f t="shared" si="17"/>
        <v>1730.3779500000001</v>
      </c>
      <c r="Q21" s="303">
        <f t="shared" si="17"/>
        <v>607.95000000000005</v>
      </c>
      <c r="R21" s="305">
        <f t="shared" si="17"/>
        <v>540.75</v>
      </c>
      <c r="S21" s="306" t="s">
        <v>288</v>
      </c>
      <c r="T21" s="307" t="s">
        <v>57</v>
      </c>
      <c r="Z21" s="62" t="s">
        <v>170</v>
      </c>
      <c r="AA21" s="15" t="s">
        <v>377</v>
      </c>
      <c r="AB21" s="15">
        <v>20</v>
      </c>
      <c r="AC21" s="15" t="s">
        <v>373</v>
      </c>
      <c r="AD21" s="86">
        <v>15428.620999999999</v>
      </c>
      <c r="AE21" s="86" t="s">
        <v>412</v>
      </c>
      <c r="AF21" s="86">
        <v>1262.1000000000001</v>
      </c>
      <c r="AG21" s="602" t="s">
        <v>57</v>
      </c>
      <c r="AH21" s="86">
        <v>806.26140000000009</v>
      </c>
      <c r="AI21" s="86">
        <v>409.73940000000005</v>
      </c>
      <c r="AJ21" s="86">
        <v>464.81190000000004</v>
      </c>
      <c r="AK21" s="86">
        <v>637.35</v>
      </c>
      <c r="AL21" s="86">
        <v>3822</v>
      </c>
      <c r="AM21" s="86">
        <v>1581</v>
      </c>
      <c r="AN21" s="602" t="s">
        <v>57</v>
      </c>
      <c r="AO21" s="86">
        <v>1094.1000000000001</v>
      </c>
      <c r="AP21" s="86">
        <v>1730.3779500000001</v>
      </c>
      <c r="AQ21" s="86">
        <v>607.95000000000005</v>
      </c>
      <c r="AR21" s="86">
        <v>540.75</v>
      </c>
      <c r="AS21" s="308"/>
      <c r="AT21" s="308"/>
    </row>
    <row r="22" spans="1:46" ht="15.9" customHeight="1">
      <c r="A22" s="525" t="s">
        <v>378</v>
      </c>
      <c r="B22" s="77">
        <f>AB22</f>
        <v>30</v>
      </c>
      <c r="C22" s="77" t="str">
        <f t="shared" ref="C22:C26" si="18">AC22</f>
        <v>460V, 3 Ph</v>
      </c>
      <c r="D22" s="77" t="s">
        <v>153</v>
      </c>
      <c r="E22" s="338">
        <f t="shared" si="7"/>
        <v>17965.25</v>
      </c>
      <c r="F22" s="339">
        <f t="shared" si="8"/>
        <v>1577.1000000000001</v>
      </c>
      <c r="G22" s="312" t="str">
        <f t="shared" si="9"/>
        <v>-</v>
      </c>
      <c r="H22" s="312">
        <f t="shared" si="10"/>
        <v>2504</v>
      </c>
      <c r="I22" s="312">
        <f t="shared" si="11"/>
        <v>806.26140000000009</v>
      </c>
      <c r="J22" s="312">
        <f t="shared" si="12"/>
        <v>409.73940000000005</v>
      </c>
      <c r="K22" s="340">
        <f t="shared" si="13"/>
        <v>464.81190000000004</v>
      </c>
      <c r="L22" s="310">
        <f t="shared" si="14"/>
        <v>637.35</v>
      </c>
      <c r="M22" s="312">
        <f t="shared" si="15"/>
        <v>4119</v>
      </c>
      <c r="N22" s="312">
        <f t="shared" si="16"/>
        <v>1623</v>
      </c>
      <c r="O22" s="312">
        <f t="shared" ref="O22:Q26" si="19">IFERROR(AO22*$B$3*IF($B$4="Yes",1+$Z$1,1),AO22)</f>
        <v>1094.1000000000001</v>
      </c>
      <c r="P22" s="312">
        <f t="shared" si="19"/>
        <v>1730.3779500000001</v>
      </c>
      <c r="Q22" s="312">
        <f t="shared" si="19"/>
        <v>607.95000000000005</v>
      </c>
      <c r="R22" s="341">
        <f>IFERROR(AR22*$B$3*IF($B$4="Yes",1+$Z$1,1),AR22)</f>
        <v>837.90000000000009</v>
      </c>
      <c r="S22" s="314" t="s">
        <v>302</v>
      </c>
      <c r="T22" s="330" t="s">
        <v>57</v>
      </c>
      <c r="U22" s="62"/>
      <c r="Y22" s="62"/>
      <c r="Z22" s="62" t="s">
        <v>153</v>
      </c>
      <c r="AA22" s="15" t="s">
        <v>378</v>
      </c>
      <c r="AB22" s="15">
        <v>30</v>
      </c>
      <c r="AC22" s="15" t="s">
        <v>373</v>
      </c>
      <c r="AD22" s="86">
        <v>17965.25</v>
      </c>
      <c r="AE22" s="86" t="s">
        <v>412</v>
      </c>
      <c r="AF22" s="86">
        <v>1577.1000000000001</v>
      </c>
      <c r="AG22" s="602">
        <v>2504</v>
      </c>
      <c r="AH22" s="86">
        <v>806.26140000000009</v>
      </c>
      <c r="AI22" s="86">
        <v>409.73940000000005</v>
      </c>
      <c r="AJ22" s="86">
        <v>464.81190000000004</v>
      </c>
      <c r="AK22" s="86">
        <v>637.35</v>
      </c>
      <c r="AL22" s="86">
        <v>4119</v>
      </c>
      <c r="AM22" s="86">
        <v>1623</v>
      </c>
      <c r="AN22" s="602" t="s">
        <v>57</v>
      </c>
      <c r="AO22" s="86">
        <v>1094.1000000000001</v>
      </c>
      <c r="AP22" s="86">
        <v>1730.3779500000001</v>
      </c>
      <c r="AQ22" s="86">
        <v>607.95000000000005</v>
      </c>
      <c r="AR22" s="86">
        <v>837.90000000000009</v>
      </c>
    </row>
    <row r="23" spans="1:46" ht="15.9" customHeight="1">
      <c r="A23" s="526" t="s">
        <v>379</v>
      </c>
      <c r="B23" s="155">
        <f>AB23</f>
        <v>40</v>
      </c>
      <c r="C23" s="155" t="str">
        <f t="shared" si="18"/>
        <v>460V, 3 Ph</v>
      </c>
      <c r="D23" s="155" t="s">
        <v>309</v>
      </c>
      <c r="E23" s="331">
        <f t="shared" si="7"/>
        <v>22487.439999999999</v>
      </c>
      <c r="F23" s="332">
        <f t="shared" si="8"/>
        <v>2320.5</v>
      </c>
      <c r="G23" s="333" t="str">
        <f t="shared" si="9"/>
        <v>-</v>
      </c>
      <c r="H23" s="333">
        <f t="shared" si="10"/>
        <v>2623</v>
      </c>
      <c r="I23" s="333">
        <f t="shared" si="11"/>
        <v>806.26140000000009</v>
      </c>
      <c r="J23" s="333">
        <f t="shared" si="12"/>
        <v>409.73940000000005</v>
      </c>
      <c r="K23" s="334">
        <f t="shared" si="13"/>
        <v>464.81190000000004</v>
      </c>
      <c r="L23" s="304">
        <f t="shared" si="14"/>
        <v>637.35</v>
      </c>
      <c r="M23" s="333">
        <f t="shared" si="15"/>
        <v>4961</v>
      </c>
      <c r="N23" s="333">
        <f t="shared" si="16"/>
        <v>1794</v>
      </c>
      <c r="O23" s="333">
        <f t="shared" si="19"/>
        <v>1094.1000000000001</v>
      </c>
      <c r="P23" s="333">
        <f t="shared" si="19"/>
        <v>1730.3779500000001</v>
      </c>
      <c r="Q23" s="333">
        <f t="shared" si="19"/>
        <v>607.95000000000005</v>
      </c>
      <c r="R23" s="335">
        <f>IFERROR(AR23*$B$3*IF($B$4="Yes",1+$Z$1,1),AR23)</f>
        <v>837.90000000000009</v>
      </c>
      <c r="S23" s="336" t="s">
        <v>302</v>
      </c>
      <c r="T23" s="337" t="s">
        <v>57</v>
      </c>
      <c r="U23" s="62"/>
      <c r="Y23" s="62"/>
      <c r="Z23" s="62" t="s">
        <v>309</v>
      </c>
      <c r="AA23" s="15" t="s">
        <v>379</v>
      </c>
      <c r="AB23" s="15">
        <v>40</v>
      </c>
      <c r="AC23" s="15" t="s">
        <v>373</v>
      </c>
      <c r="AD23" s="86">
        <v>22487.439999999999</v>
      </c>
      <c r="AE23" s="86" t="s">
        <v>412</v>
      </c>
      <c r="AF23" s="86">
        <v>2320.5</v>
      </c>
      <c r="AG23" s="602">
        <v>2623</v>
      </c>
      <c r="AH23" s="86">
        <v>806.26140000000009</v>
      </c>
      <c r="AI23" s="86">
        <v>409.73940000000005</v>
      </c>
      <c r="AJ23" s="86">
        <v>464.81190000000004</v>
      </c>
      <c r="AK23" s="86">
        <v>637.35</v>
      </c>
      <c r="AL23" s="86">
        <v>4961</v>
      </c>
      <c r="AM23" s="86">
        <v>1794</v>
      </c>
      <c r="AN23" s="602" t="s">
        <v>57</v>
      </c>
      <c r="AO23" s="86">
        <v>1094.1000000000001</v>
      </c>
      <c r="AP23" s="86">
        <v>1730.3779500000001</v>
      </c>
      <c r="AQ23" s="86">
        <v>607.95000000000005</v>
      </c>
      <c r="AR23" s="86">
        <v>837.90000000000009</v>
      </c>
    </row>
    <row r="24" spans="1:46" ht="15.9" customHeight="1">
      <c r="A24" s="525" t="s">
        <v>380</v>
      </c>
      <c r="B24" s="77">
        <f>AB24</f>
        <v>50</v>
      </c>
      <c r="C24" s="77" t="str">
        <f t="shared" si="18"/>
        <v>460V, 3 Ph</v>
      </c>
      <c r="D24" s="77" t="s">
        <v>179</v>
      </c>
      <c r="E24" s="338">
        <f t="shared" si="7"/>
        <v>24920.3</v>
      </c>
      <c r="F24" s="339">
        <f t="shared" si="8"/>
        <v>2320.5</v>
      </c>
      <c r="G24" s="312" t="str">
        <f t="shared" si="9"/>
        <v>-</v>
      </c>
      <c r="H24" s="312">
        <f t="shared" si="10"/>
        <v>3084</v>
      </c>
      <c r="I24" s="312">
        <f t="shared" si="11"/>
        <v>806.26140000000009</v>
      </c>
      <c r="J24" s="312">
        <f t="shared" si="12"/>
        <v>409.73940000000005</v>
      </c>
      <c r="K24" s="340">
        <f t="shared" si="13"/>
        <v>464.81190000000004</v>
      </c>
      <c r="L24" s="310">
        <f t="shared" si="14"/>
        <v>637.35</v>
      </c>
      <c r="M24" s="312">
        <f t="shared" si="15"/>
        <v>5570</v>
      </c>
      <c r="N24" s="312">
        <f t="shared" si="16"/>
        <v>2346</v>
      </c>
      <c r="O24" s="312">
        <f t="shared" si="19"/>
        <v>1094.1000000000001</v>
      </c>
      <c r="P24" s="312">
        <f t="shared" si="19"/>
        <v>1730.3779500000001</v>
      </c>
      <c r="Q24" s="312">
        <f t="shared" si="19"/>
        <v>607.95000000000005</v>
      </c>
      <c r="R24" s="341">
        <f>IFERROR(AR24*$B$3*IF($B$4="Yes",1+$Z$1,1),AR24)</f>
        <v>837.90000000000009</v>
      </c>
      <c r="S24" s="314" t="s">
        <v>302</v>
      </c>
      <c r="T24" s="330" t="s">
        <v>57</v>
      </c>
      <c r="U24" s="62"/>
      <c r="Y24" s="62"/>
      <c r="Z24" s="62" t="s">
        <v>179</v>
      </c>
      <c r="AA24" s="15" t="s">
        <v>380</v>
      </c>
      <c r="AB24" s="15">
        <v>50</v>
      </c>
      <c r="AC24" s="15" t="s">
        <v>373</v>
      </c>
      <c r="AD24" s="86">
        <v>24920.3</v>
      </c>
      <c r="AE24" s="86" t="s">
        <v>412</v>
      </c>
      <c r="AF24" s="86">
        <v>2320.5</v>
      </c>
      <c r="AG24" s="602">
        <v>3084</v>
      </c>
      <c r="AH24" s="86">
        <v>806.26140000000009</v>
      </c>
      <c r="AI24" s="86">
        <v>409.73940000000005</v>
      </c>
      <c r="AJ24" s="86">
        <v>464.81190000000004</v>
      </c>
      <c r="AK24" s="86">
        <v>637.35</v>
      </c>
      <c r="AL24" s="86">
        <v>5570</v>
      </c>
      <c r="AM24" s="86">
        <v>2346</v>
      </c>
      <c r="AN24" s="602" t="s">
        <v>57</v>
      </c>
      <c r="AO24" s="86">
        <v>1094.1000000000001</v>
      </c>
      <c r="AP24" s="86">
        <v>1730.3779500000001</v>
      </c>
      <c r="AQ24" s="86">
        <v>607.95000000000005</v>
      </c>
      <c r="AR24" s="86">
        <v>837.90000000000009</v>
      </c>
    </row>
    <row r="25" spans="1:46" ht="15.9" customHeight="1">
      <c r="A25" s="526" t="s">
        <v>381</v>
      </c>
      <c r="B25" s="155">
        <f>AB25</f>
        <v>60</v>
      </c>
      <c r="C25" s="155" t="str">
        <f t="shared" si="18"/>
        <v>460V, 3 Ph</v>
      </c>
      <c r="D25" s="155" t="s">
        <v>326</v>
      </c>
      <c r="E25" s="331">
        <f t="shared" si="7"/>
        <v>31026.65</v>
      </c>
      <c r="F25" s="332">
        <f t="shared" si="8"/>
        <v>2328.9</v>
      </c>
      <c r="G25" s="333" t="str">
        <f t="shared" si="9"/>
        <v>-</v>
      </c>
      <c r="H25" s="333">
        <f t="shared" si="10"/>
        <v>3393</v>
      </c>
      <c r="I25" s="333">
        <f t="shared" si="11"/>
        <v>806.26140000000009</v>
      </c>
      <c r="J25" s="333">
        <f t="shared" si="12"/>
        <v>409.73940000000005</v>
      </c>
      <c r="K25" s="334">
        <f t="shared" si="13"/>
        <v>464.81190000000004</v>
      </c>
      <c r="L25" s="304">
        <f t="shared" si="14"/>
        <v>637.35</v>
      </c>
      <c r="M25" s="333">
        <f t="shared" si="15"/>
        <v>6638</v>
      </c>
      <c r="N25" s="333">
        <f t="shared" si="16"/>
        <v>2829</v>
      </c>
      <c r="O25" s="333">
        <f t="shared" si="19"/>
        <v>1094.1000000000001</v>
      </c>
      <c r="P25" s="333">
        <f t="shared" si="19"/>
        <v>1730.3779500000001</v>
      </c>
      <c r="Q25" s="333">
        <f t="shared" si="19"/>
        <v>607.95000000000005</v>
      </c>
      <c r="R25" s="335">
        <f>IFERROR(AR25*$B$3*IF($B$4="Yes",1+$Z$1,1),AR25)</f>
        <v>837.90000000000009</v>
      </c>
      <c r="S25" s="336" t="s">
        <v>311</v>
      </c>
      <c r="T25" s="337" t="s">
        <v>57</v>
      </c>
      <c r="U25" s="62"/>
      <c r="Y25" s="62"/>
      <c r="Z25" s="62" t="s">
        <v>326</v>
      </c>
      <c r="AA25" s="15" t="s">
        <v>381</v>
      </c>
      <c r="AB25" s="15">
        <v>60</v>
      </c>
      <c r="AC25" s="15" t="s">
        <v>373</v>
      </c>
      <c r="AD25" s="86">
        <v>31026.65</v>
      </c>
      <c r="AE25" s="86" t="s">
        <v>412</v>
      </c>
      <c r="AF25" s="86">
        <v>2328.9</v>
      </c>
      <c r="AG25" s="602">
        <v>3393</v>
      </c>
      <c r="AH25" s="86">
        <v>806.26140000000009</v>
      </c>
      <c r="AI25" s="86">
        <v>409.73940000000005</v>
      </c>
      <c r="AJ25" s="86">
        <v>464.81190000000004</v>
      </c>
      <c r="AK25" s="86">
        <v>637.35</v>
      </c>
      <c r="AL25" s="602">
        <v>6638</v>
      </c>
      <c r="AM25" s="602">
        <v>2829</v>
      </c>
      <c r="AN25" s="602" t="s">
        <v>57</v>
      </c>
      <c r="AO25" s="86">
        <v>1094.1000000000001</v>
      </c>
      <c r="AP25" s="86">
        <v>1730.3779500000001</v>
      </c>
      <c r="AQ25" s="86">
        <v>607.95000000000005</v>
      </c>
      <c r="AR25" s="86">
        <v>837.90000000000009</v>
      </c>
    </row>
    <row r="26" spans="1:46" ht="15.9" customHeight="1">
      <c r="A26" s="525" t="s">
        <v>382</v>
      </c>
      <c r="B26" s="77">
        <v>75</v>
      </c>
      <c r="C26" s="77" t="str">
        <f t="shared" si="18"/>
        <v>460V, 3 Ph</v>
      </c>
      <c r="D26" s="77" t="s">
        <v>182</v>
      </c>
      <c r="E26" s="338">
        <f t="shared" si="7"/>
        <v>37360.379999999997</v>
      </c>
      <c r="F26" s="339">
        <f t="shared" si="8"/>
        <v>3571.05</v>
      </c>
      <c r="G26" s="312" t="str">
        <f t="shared" si="9"/>
        <v>-</v>
      </c>
      <c r="H26" s="312">
        <f t="shared" si="10"/>
        <v>4410</v>
      </c>
      <c r="I26" s="312">
        <f t="shared" si="11"/>
        <v>806.26140000000009</v>
      </c>
      <c r="J26" s="312">
        <f t="shared" si="12"/>
        <v>409.73940000000005</v>
      </c>
      <c r="K26" s="340">
        <f t="shared" si="13"/>
        <v>464.81190000000004</v>
      </c>
      <c r="L26" s="310">
        <f t="shared" si="14"/>
        <v>637.35</v>
      </c>
      <c r="M26" s="312">
        <f t="shared" si="15"/>
        <v>7258</v>
      </c>
      <c r="N26" s="312">
        <f t="shared" si="16"/>
        <v>3048</v>
      </c>
      <c r="O26" s="312">
        <f t="shared" si="19"/>
        <v>1094.1000000000001</v>
      </c>
      <c r="P26" s="312">
        <f t="shared" si="19"/>
        <v>1730.3779500000001</v>
      </c>
      <c r="Q26" s="312">
        <f t="shared" si="19"/>
        <v>607.95000000000005</v>
      </c>
      <c r="R26" s="341">
        <f>IFERROR(AR26*$B$3*IF($B$4="Yes",1+$Z$1,1),AR26)</f>
        <v>837.90000000000009</v>
      </c>
      <c r="S26" s="314" t="s">
        <v>311</v>
      </c>
      <c r="T26" s="330" t="s">
        <v>57</v>
      </c>
      <c r="U26" s="62"/>
      <c r="Y26" s="62"/>
      <c r="Z26" s="62" t="s">
        <v>182</v>
      </c>
      <c r="AA26" s="15" t="s">
        <v>382</v>
      </c>
      <c r="AB26" s="15">
        <v>75</v>
      </c>
      <c r="AC26" s="15" t="s">
        <v>373</v>
      </c>
      <c r="AD26" s="86">
        <v>37360.379999999997</v>
      </c>
      <c r="AE26" s="86" t="s">
        <v>412</v>
      </c>
      <c r="AF26" s="86">
        <v>3571.05</v>
      </c>
      <c r="AG26" s="602">
        <v>4410</v>
      </c>
      <c r="AH26" s="86">
        <v>806.26140000000009</v>
      </c>
      <c r="AI26" s="86">
        <v>409.73940000000005</v>
      </c>
      <c r="AJ26" s="86">
        <v>464.81190000000004</v>
      </c>
      <c r="AK26" s="86">
        <v>637.35</v>
      </c>
      <c r="AL26" s="602">
        <v>7258</v>
      </c>
      <c r="AM26" s="602">
        <v>3048</v>
      </c>
      <c r="AN26" s="602" t="s">
        <v>57</v>
      </c>
      <c r="AO26" s="86">
        <v>1094.1000000000001</v>
      </c>
      <c r="AP26" s="86">
        <v>1730.3779500000001</v>
      </c>
      <c r="AQ26" s="86">
        <v>607.95000000000005</v>
      </c>
      <c r="AR26" s="86">
        <v>837.90000000000009</v>
      </c>
    </row>
    <row r="27" spans="1:46" ht="16.5" customHeight="1">
      <c r="A27" s="632" t="s">
        <v>383</v>
      </c>
      <c r="B27" s="632"/>
      <c r="C27" s="632"/>
      <c r="D27" s="632"/>
      <c r="E27" s="632"/>
      <c r="F27" s="565"/>
      <c r="G27" s="322"/>
      <c r="H27" s="321"/>
      <c r="I27" s="322"/>
      <c r="J27" s="322"/>
      <c r="K27" s="323"/>
      <c r="L27" s="322"/>
      <c r="M27" s="322"/>
      <c r="N27" s="322"/>
      <c r="O27" s="322"/>
      <c r="P27" s="322"/>
      <c r="Q27" s="102"/>
      <c r="R27" s="297"/>
      <c r="S27" s="324"/>
      <c r="T27" s="325"/>
      <c r="U27" s="62"/>
      <c r="Y27" s="62"/>
      <c r="Z27" s="62"/>
      <c r="AA27" s="15" t="s">
        <v>384</v>
      </c>
      <c r="AD27" s="602"/>
      <c r="AE27" s="602"/>
      <c r="AF27" s="86"/>
      <c r="AG27" s="602"/>
      <c r="AH27" s="86"/>
      <c r="AI27" s="86"/>
      <c r="AJ27" s="86"/>
      <c r="AK27" s="86"/>
      <c r="AL27" s="602"/>
      <c r="AM27" s="602"/>
      <c r="AN27" s="602"/>
      <c r="AO27" s="602"/>
      <c r="AP27" s="86"/>
      <c r="AQ27" s="86"/>
      <c r="AR27" s="86"/>
      <c r="AS27" s="62"/>
      <c r="AT27" s="62"/>
    </row>
    <row r="28" spans="1:46" ht="15.9" customHeight="1">
      <c r="A28" s="524" t="s">
        <v>385</v>
      </c>
      <c r="B28" s="74">
        <f t="shared" ref="B28:B36" si="20">AB28</f>
        <v>5</v>
      </c>
      <c r="C28" s="74" t="str">
        <f t="shared" ref="C28:C36" si="21">AC28</f>
        <v>460V, 3 Ph</v>
      </c>
      <c r="D28" s="152" t="s">
        <v>129</v>
      </c>
      <c r="E28" s="247">
        <f t="shared" ref="E28:E49" si="22">IFERROR(AD28*$B$3*IF($B$4="Yes",1+$Z$1,1),AD28)</f>
        <v>9303.137999999999</v>
      </c>
      <c r="F28" s="302">
        <f t="shared" ref="F28:F49" si="23">IFERROR(AF28*$B$3*IF($B$4="Yes",1+$Z$1,1),AF28)</f>
        <v>1149.75</v>
      </c>
      <c r="G28" s="303" t="str">
        <f t="shared" ref="G28:G49" si="24">IFERROR(AN28*$B$3*IF($B$4="Yes",1+$Z$1,1),AN28)</f>
        <v>-</v>
      </c>
      <c r="H28" s="310" t="str">
        <f t="shared" ref="H28:H44" si="25">IFERROR(AG28*$B$3*IF($B$4="Yes",1+$Z$1,1),AG28)</f>
        <v>-</v>
      </c>
      <c r="I28" s="303">
        <f t="shared" ref="I28:I44" si="26">IFERROR(AH28*$B$3*IF($B$4="Yes",1+$Z$1,1),AH28)</f>
        <v>806.26140000000009</v>
      </c>
      <c r="J28" s="303">
        <f t="shared" ref="J28:J44" si="27">IFERROR(AI28*$B$3*IF($B$4="Yes",1+$Z$1,1),AI28)</f>
        <v>409.73940000000005</v>
      </c>
      <c r="K28" s="317">
        <f t="shared" ref="K28:K44" si="28">IFERROR(AJ28*$B$3*IF($B$4="Yes",1+$Z$1,1),AJ28)</f>
        <v>464.81190000000004</v>
      </c>
      <c r="L28" s="303">
        <f t="shared" ref="L28:L44" si="29">IFERROR(AK28*$B$3*IF($B$4="Yes",1+$Z$1,1),AK28)</f>
        <v>637.35</v>
      </c>
      <c r="M28" s="303">
        <f t="shared" ref="M28:M44" si="30">IFERROR(AL28*$B$3*IF($B$4="Yes",1+$Z$1,1),AL28)</f>
        <v>2731</v>
      </c>
      <c r="N28" s="303">
        <f t="shared" ref="N28:N44" si="31">IFERROR(AM28*$B$3*IF($B$4="Yes",1+$Z$1,1),AM28)</f>
        <v>1264</v>
      </c>
      <c r="O28" s="303">
        <f t="shared" ref="O28:R36" si="32">IFERROR(AO28*$B$3*IF($B$4="Yes",1+$Z$1,1),AO28)</f>
        <v>1094.1000000000001</v>
      </c>
      <c r="P28" s="303">
        <f t="shared" si="32"/>
        <v>1730.3779500000001</v>
      </c>
      <c r="Q28" s="303">
        <f t="shared" si="32"/>
        <v>607.95000000000005</v>
      </c>
      <c r="R28" s="305">
        <f t="shared" si="32"/>
        <v>540.75</v>
      </c>
      <c r="S28" s="306" t="s">
        <v>288</v>
      </c>
      <c r="T28" s="307" t="s">
        <v>57</v>
      </c>
      <c r="U28" s="62"/>
      <c r="Y28" s="62"/>
      <c r="Z28" s="62" t="s">
        <v>129</v>
      </c>
      <c r="AA28" s="15" t="s">
        <v>385</v>
      </c>
      <c r="AB28" s="15">
        <v>5</v>
      </c>
      <c r="AC28" s="15" t="s">
        <v>373</v>
      </c>
      <c r="AD28" s="86">
        <v>9303.137999999999</v>
      </c>
      <c r="AE28" s="86" t="s">
        <v>412</v>
      </c>
      <c r="AF28" s="86">
        <v>1149.75</v>
      </c>
      <c r="AG28" s="602" t="s">
        <v>57</v>
      </c>
      <c r="AH28" s="86">
        <v>806.26140000000009</v>
      </c>
      <c r="AI28" s="86">
        <v>409.73940000000005</v>
      </c>
      <c r="AJ28" s="86">
        <v>464.81190000000004</v>
      </c>
      <c r="AK28" s="86">
        <v>637.35</v>
      </c>
      <c r="AL28" s="86">
        <v>2731</v>
      </c>
      <c r="AM28" s="86">
        <v>1264</v>
      </c>
      <c r="AN28" s="602" t="s">
        <v>57</v>
      </c>
      <c r="AO28" s="86">
        <v>1094.1000000000001</v>
      </c>
      <c r="AP28" s="86">
        <v>1730.3779500000001</v>
      </c>
      <c r="AQ28" s="86">
        <v>607.95000000000005</v>
      </c>
      <c r="AR28" s="86">
        <v>540.75</v>
      </c>
      <c r="AS28" s="308"/>
      <c r="AT28" s="308"/>
    </row>
    <row r="29" spans="1:46" ht="15.9" customHeight="1">
      <c r="A29" s="167" t="s">
        <v>386</v>
      </c>
      <c r="B29" s="75">
        <f t="shared" si="20"/>
        <v>7.5</v>
      </c>
      <c r="C29" s="75" t="str">
        <f t="shared" si="21"/>
        <v>460V, 3 Ph</v>
      </c>
      <c r="D29" s="75" t="s">
        <v>162</v>
      </c>
      <c r="E29" s="308">
        <f t="shared" si="22"/>
        <v>10778.130999999999</v>
      </c>
      <c r="F29" s="309">
        <f t="shared" si="23"/>
        <v>1149.75</v>
      </c>
      <c r="G29" s="310" t="str">
        <f t="shared" si="24"/>
        <v>-</v>
      </c>
      <c r="H29" s="310" t="str">
        <f t="shared" si="25"/>
        <v>-</v>
      </c>
      <c r="I29" s="310">
        <f t="shared" si="26"/>
        <v>806.26140000000009</v>
      </c>
      <c r="J29" s="310">
        <f t="shared" si="27"/>
        <v>409.73940000000005</v>
      </c>
      <c r="K29" s="311">
        <f t="shared" si="28"/>
        <v>464.81190000000004</v>
      </c>
      <c r="L29" s="310">
        <f t="shared" si="29"/>
        <v>637.35</v>
      </c>
      <c r="M29" s="310">
        <f t="shared" si="30"/>
        <v>2832</v>
      </c>
      <c r="N29" s="310">
        <f t="shared" si="31"/>
        <v>1298</v>
      </c>
      <c r="O29" s="310">
        <f t="shared" si="32"/>
        <v>1094.1000000000001</v>
      </c>
      <c r="P29" s="310">
        <f t="shared" si="32"/>
        <v>1730.3779500000001</v>
      </c>
      <c r="Q29" s="310">
        <f t="shared" si="32"/>
        <v>607.95000000000005</v>
      </c>
      <c r="R29" s="313">
        <f t="shared" si="32"/>
        <v>540.75</v>
      </c>
      <c r="S29" s="320" t="s">
        <v>288</v>
      </c>
      <c r="T29" s="315" t="s">
        <v>57</v>
      </c>
      <c r="U29" s="62"/>
      <c r="Y29" s="62"/>
      <c r="Z29" s="62" t="s">
        <v>162</v>
      </c>
      <c r="AA29" s="15" t="s">
        <v>386</v>
      </c>
      <c r="AB29" s="15">
        <v>7.5</v>
      </c>
      <c r="AC29" s="15" t="s">
        <v>373</v>
      </c>
      <c r="AD29" s="86">
        <v>10778.130999999999</v>
      </c>
      <c r="AE29" s="86" t="s">
        <v>412</v>
      </c>
      <c r="AF29" s="86">
        <v>1149.75</v>
      </c>
      <c r="AG29" s="602" t="s">
        <v>57</v>
      </c>
      <c r="AH29" s="86">
        <v>806.26140000000009</v>
      </c>
      <c r="AI29" s="86">
        <v>409.73940000000005</v>
      </c>
      <c r="AJ29" s="86">
        <v>464.81190000000004</v>
      </c>
      <c r="AK29" s="86">
        <v>637.35</v>
      </c>
      <c r="AL29" s="86">
        <v>2832</v>
      </c>
      <c r="AM29" s="86">
        <v>1298</v>
      </c>
      <c r="AN29" s="602" t="s">
        <v>57</v>
      </c>
      <c r="AO29" s="86">
        <v>1094.1000000000001</v>
      </c>
      <c r="AP29" s="86">
        <v>1730.3779500000001</v>
      </c>
      <c r="AQ29" s="86">
        <v>607.95000000000005</v>
      </c>
      <c r="AR29" s="86">
        <v>540.75</v>
      </c>
      <c r="AS29" s="308"/>
      <c r="AT29" s="308"/>
    </row>
    <row r="30" spans="1:46" ht="15.9" customHeight="1">
      <c r="A30" s="524" t="s">
        <v>387</v>
      </c>
      <c r="B30" s="74">
        <f t="shared" si="20"/>
        <v>10</v>
      </c>
      <c r="C30" s="74" t="str">
        <f t="shared" si="21"/>
        <v>460V, 3 Ph</v>
      </c>
      <c r="D30" s="74" t="s">
        <v>116</v>
      </c>
      <c r="E30" s="247">
        <f t="shared" si="22"/>
        <v>11017.669</v>
      </c>
      <c r="F30" s="302">
        <f t="shared" si="23"/>
        <v>1208.55</v>
      </c>
      <c r="G30" s="303" t="str">
        <f t="shared" si="24"/>
        <v>-</v>
      </c>
      <c r="H30" s="310" t="str">
        <f t="shared" si="25"/>
        <v>-</v>
      </c>
      <c r="I30" s="303">
        <f t="shared" si="26"/>
        <v>806.26140000000009</v>
      </c>
      <c r="J30" s="303">
        <f t="shared" si="27"/>
        <v>409.73940000000005</v>
      </c>
      <c r="K30" s="317">
        <f t="shared" si="28"/>
        <v>464.81190000000004</v>
      </c>
      <c r="L30" s="303">
        <f t="shared" si="29"/>
        <v>637.35</v>
      </c>
      <c r="M30" s="303">
        <f t="shared" si="30"/>
        <v>3071</v>
      </c>
      <c r="N30" s="303">
        <f t="shared" si="31"/>
        <v>1333</v>
      </c>
      <c r="O30" s="303">
        <f t="shared" si="32"/>
        <v>1094.1000000000001</v>
      </c>
      <c r="P30" s="303">
        <f t="shared" si="32"/>
        <v>1730.3779500000001</v>
      </c>
      <c r="Q30" s="303">
        <f t="shared" si="32"/>
        <v>607.95000000000005</v>
      </c>
      <c r="R30" s="305">
        <f t="shared" si="32"/>
        <v>540.75</v>
      </c>
      <c r="S30" s="306" t="s">
        <v>288</v>
      </c>
      <c r="T30" s="307" t="s">
        <v>57</v>
      </c>
      <c r="U30" s="62"/>
      <c r="Y30" s="62"/>
      <c r="Z30" s="62" t="s">
        <v>116</v>
      </c>
      <c r="AA30" s="15" t="s">
        <v>387</v>
      </c>
      <c r="AB30" s="15">
        <v>10</v>
      </c>
      <c r="AC30" s="15" t="s">
        <v>373</v>
      </c>
      <c r="AD30" s="86">
        <v>11017.669</v>
      </c>
      <c r="AE30" s="86" t="s">
        <v>412</v>
      </c>
      <c r="AF30" s="86">
        <v>1208.55</v>
      </c>
      <c r="AG30" s="602" t="s">
        <v>57</v>
      </c>
      <c r="AH30" s="86">
        <v>806.26140000000009</v>
      </c>
      <c r="AI30" s="86">
        <v>409.73940000000005</v>
      </c>
      <c r="AJ30" s="86">
        <v>464.81190000000004</v>
      </c>
      <c r="AK30" s="86">
        <v>637.35</v>
      </c>
      <c r="AL30" s="86">
        <v>3071</v>
      </c>
      <c r="AM30" s="86">
        <v>1333</v>
      </c>
      <c r="AN30" s="602" t="s">
        <v>57</v>
      </c>
      <c r="AO30" s="86">
        <v>1094.1000000000001</v>
      </c>
      <c r="AP30" s="86">
        <v>1730.3779500000001</v>
      </c>
      <c r="AQ30" s="86">
        <v>607.95000000000005</v>
      </c>
      <c r="AR30" s="86">
        <v>540.75</v>
      </c>
      <c r="AS30" s="308"/>
      <c r="AT30" s="308"/>
    </row>
    <row r="31" spans="1:46" ht="15.9" customHeight="1">
      <c r="A31" s="167" t="s">
        <v>388</v>
      </c>
      <c r="B31" s="75">
        <f t="shared" si="20"/>
        <v>15</v>
      </c>
      <c r="C31" s="75" t="str">
        <f t="shared" si="21"/>
        <v>460V, 3 Ph</v>
      </c>
      <c r="D31" s="75" t="s">
        <v>291</v>
      </c>
      <c r="E31" s="308">
        <f t="shared" si="22"/>
        <v>11171.966</v>
      </c>
      <c r="F31" s="309">
        <f t="shared" si="23"/>
        <v>1223.25</v>
      </c>
      <c r="G31" s="310" t="str">
        <f t="shared" si="24"/>
        <v>-</v>
      </c>
      <c r="H31" s="310" t="str">
        <f t="shared" si="25"/>
        <v>-</v>
      </c>
      <c r="I31" s="310">
        <f t="shared" si="26"/>
        <v>806.26140000000009</v>
      </c>
      <c r="J31" s="310">
        <f t="shared" si="27"/>
        <v>409.73940000000005</v>
      </c>
      <c r="K31" s="311">
        <f t="shared" si="28"/>
        <v>464.81190000000004</v>
      </c>
      <c r="L31" s="310">
        <f t="shared" si="29"/>
        <v>637.35</v>
      </c>
      <c r="M31" s="310">
        <f t="shared" si="30"/>
        <v>3822</v>
      </c>
      <c r="N31" s="310">
        <f t="shared" si="31"/>
        <v>1458</v>
      </c>
      <c r="O31" s="310">
        <f t="shared" si="32"/>
        <v>1094.1000000000001</v>
      </c>
      <c r="P31" s="310">
        <f t="shared" si="32"/>
        <v>1730.3779500000001</v>
      </c>
      <c r="Q31" s="310">
        <f t="shared" si="32"/>
        <v>607.95000000000005</v>
      </c>
      <c r="R31" s="313">
        <f t="shared" si="32"/>
        <v>540.75</v>
      </c>
      <c r="S31" s="320" t="s">
        <v>288</v>
      </c>
      <c r="T31" s="315" t="s">
        <v>57</v>
      </c>
      <c r="U31" s="62"/>
      <c r="Y31" s="62"/>
      <c r="Z31" s="62" t="s">
        <v>291</v>
      </c>
      <c r="AA31" s="15" t="s">
        <v>388</v>
      </c>
      <c r="AB31" s="15">
        <v>15</v>
      </c>
      <c r="AC31" s="15" t="s">
        <v>373</v>
      </c>
      <c r="AD31" s="86">
        <v>11171.966</v>
      </c>
      <c r="AE31" s="86" t="s">
        <v>412</v>
      </c>
      <c r="AF31" s="86">
        <v>1223.25</v>
      </c>
      <c r="AG31" s="602" t="s">
        <v>57</v>
      </c>
      <c r="AH31" s="86">
        <v>806.26140000000009</v>
      </c>
      <c r="AI31" s="86">
        <v>409.73940000000005</v>
      </c>
      <c r="AJ31" s="86">
        <v>464.81190000000004</v>
      </c>
      <c r="AK31" s="86">
        <v>637.35</v>
      </c>
      <c r="AL31" s="86">
        <v>3822</v>
      </c>
      <c r="AM31" s="86">
        <v>1458</v>
      </c>
      <c r="AN31" s="602" t="s">
        <v>57</v>
      </c>
      <c r="AO31" s="86">
        <v>1094.1000000000001</v>
      </c>
      <c r="AP31" s="86">
        <v>1730.3779500000001</v>
      </c>
      <c r="AQ31" s="86">
        <v>607.95000000000005</v>
      </c>
      <c r="AR31" s="86">
        <v>540.75</v>
      </c>
      <c r="AS31" s="308"/>
      <c r="AT31" s="308"/>
    </row>
    <row r="32" spans="1:46" ht="15.9" customHeight="1">
      <c r="A32" s="524" t="s">
        <v>389</v>
      </c>
      <c r="B32" s="74">
        <f t="shared" si="20"/>
        <v>20</v>
      </c>
      <c r="C32" s="74" t="str">
        <f t="shared" si="21"/>
        <v>460V, 3 Ph</v>
      </c>
      <c r="D32" s="74" t="s">
        <v>170</v>
      </c>
      <c r="E32" s="247">
        <f t="shared" si="22"/>
        <v>11649.963</v>
      </c>
      <c r="F32" s="302">
        <f t="shared" si="23"/>
        <v>1223.25</v>
      </c>
      <c r="G32" s="303">
        <f t="shared" si="24"/>
        <v>4800</v>
      </c>
      <c r="H32" s="310" t="str">
        <f t="shared" si="25"/>
        <v>-</v>
      </c>
      <c r="I32" s="303">
        <f t="shared" si="26"/>
        <v>806.26140000000009</v>
      </c>
      <c r="J32" s="303">
        <f t="shared" si="27"/>
        <v>409.73940000000005</v>
      </c>
      <c r="K32" s="317">
        <f t="shared" si="28"/>
        <v>464.81190000000004</v>
      </c>
      <c r="L32" s="303">
        <f t="shared" si="29"/>
        <v>637.35</v>
      </c>
      <c r="M32" s="303">
        <f t="shared" si="30"/>
        <v>3822</v>
      </c>
      <c r="N32" s="303">
        <f t="shared" si="31"/>
        <v>1581</v>
      </c>
      <c r="O32" s="303">
        <f t="shared" si="32"/>
        <v>1094.1000000000001</v>
      </c>
      <c r="P32" s="303">
        <f t="shared" si="32"/>
        <v>1730.3779500000001</v>
      </c>
      <c r="Q32" s="303">
        <f t="shared" si="32"/>
        <v>607.95000000000005</v>
      </c>
      <c r="R32" s="305">
        <f t="shared" si="32"/>
        <v>540.75</v>
      </c>
      <c r="S32" s="306" t="s">
        <v>288</v>
      </c>
      <c r="T32" s="307" t="s">
        <v>302</v>
      </c>
      <c r="U32" s="62"/>
      <c r="Y32" s="62"/>
      <c r="Z32" s="62" t="s">
        <v>170</v>
      </c>
      <c r="AA32" s="15" t="s">
        <v>389</v>
      </c>
      <c r="AB32" s="15">
        <v>20</v>
      </c>
      <c r="AC32" s="15" t="s">
        <v>373</v>
      </c>
      <c r="AD32" s="86">
        <v>11649.963</v>
      </c>
      <c r="AE32" s="86" t="s">
        <v>412</v>
      </c>
      <c r="AF32" s="86">
        <v>1223.25</v>
      </c>
      <c r="AG32" s="602" t="s">
        <v>57</v>
      </c>
      <c r="AH32" s="86">
        <v>806.26140000000009</v>
      </c>
      <c r="AI32" s="86">
        <v>409.73940000000005</v>
      </c>
      <c r="AJ32" s="86">
        <v>464.81190000000004</v>
      </c>
      <c r="AK32" s="86">
        <v>637.35</v>
      </c>
      <c r="AL32" s="86">
        <v>3822</v>
      </c>
      <c r="AM32" s="86">
        <v>1581</v>
      </c>
      <c r="AN32" s="86">
        <v>4800</v>
      </c>
      <c r="AO32" s="86">
        <v>1094.1000000000001</v>
      </c>
      <c r="AP32" s="86">
        <v>1730.3779500000001</v>
      </c>
      <c r="AQ32" s="86">
        <v>607.95000000000005</v>
      </c>
      <c r="AR32" s="86">
        <v>540.75</v>
      </c>
      <c r="AS32" s="308"/>
      <c r="AT32" s="308"/>
    </row>
    <row r="33" spans="1:48" ht="15.9" customHeight="1">
      <c r="A33" s="524" t="s">
        <v>887</v>
      </c>
      <c r="B33" s="74">
        <v>25</v>
      </c>
      <c r="C33" s="75" t="str">
        <f t="shared" si="21"/>
        <v>460V, 3 Ph</v>
      </c>
      <c r="D33" s="74" t="s">
        <v>173</v>
      </c>
      <c r="E33" s="308">
        <f t="shared" ref="E33" si="33">IFERROR(AD33*$B$3*IF($B$4="Yes",1+$Z$1,1),AD33)</f>
        <v>12880</v>
      </c>
      <c r="F33" s="309">
        <f t="shared" ref="F33" si="34">IFERROR(AF33*$B$3*IF($B$4="Yes",1+$Z$1,1),AF33)</f>
        <v>1232.7</v>
      </c>
      <c r="G33" s="310">
        <f t="shared" ref="G33" si="35">IFERROR(AN33*$B$3*IF($B$4="Yes",1+$Z$1,1),AN33)</f>
        <v>5400</v>
      </c>
      <c r="H33" s="310" t="str">
        <f t="shared" ref="H33" si="36">IFERROR(AG33*$B$3*IF($B$4="Yes",1+$Z$1,1),AG33)</f>
        <v>-</v>
      </c>
      <c r="I33" s="310">
        <f t="shared" ref="I33" si="37">IFERROR(AH33*$B$3*IF($B$4="Yes",1+$Z$1,1),AH33)</f>
        <v>806.26140000000009</v>
      </c>
      <c r="J33" s="310">
        <f t="shared" ref="J33" si="38">IFERROR(AI33*$B$3*IF($B$4="Yes",1+$Z$1,1),AI33)</f>
        <v>409.73940000000005</v>
      </c>
      <c r="K33" s="311">
        <f t="shared" ref="K33" si="39">IFERROR(AJ33*$B$3*IF($B$4="Yes",1+$Z$1,1),AJ33)</f>
        <v>464.81190000000004</v>
      </c>
      <c r="L33" s="310">
        <f t="shared" ref="L33" si="40">IFERROR(AK33*$B$3*IF($B$4="Yes",1+$Z$1,1),AK33)</f>
        <v>637.35</v>
      </c>
      <c r="M33" s="310">
        <f t="shared" ref="M33" si="41">IFERROR(AL33*$B$3*IF($B$4="Yes",1+$Z$1,1),AL33)</f>
        <v>4119</v>
      </c>
      <c r="N33" s="310">
        <f t="shared" ref="N33" si="42">IFERROR(AM33*$B$3*IF($B$4="Yes",1+$Z$1,1),AM33)</f>
        <v>1623</v>
      </c>
      <c r="O33" s="310">
        <f t="shared" ref="O33" si="43">IFERROR(AO33*$B$3*IF($B$4="Yes",1+$Z$1,1),AO33)</f>
        <v>1094.1000000000001</v>
      </c>
      <c r="P33" s="310">
        <f t="shared" ref="P33" si="44">IFERROR(AP33*$B$3*IF($B$4="Yes",1+$Z$1,1),AP33)</f>
        <v>1730.3779500000001</v>
      </c>
      <c r="Q33" s="310">
        <f t="shared" ref="Q33" si="45">IFERROR(AQ33*$B$3*IF($B$4="Yes",1+$Z$1,1),AQ33)</f>
        <v>607.95000000000005</v>
      </c>
      <c r="R33" s="313">
        <f t="shared" ref="R33" si="46">IFERROR(AR33*$B$3*IF($B$4="Yes",1+$Z$1,1),AR33)</f>
        <v>540.75</v>
      </c>
      <c r="S33" s="306" t="s">
        <v>288</v>
      </c>
      <c r="T33" s="307" t="s">
        <v>302</v>
      </c>
      <c r="U33" s="62"/>
      <c r="Y33" s="62"/>
      <c r="Z33" s="62" t="s">
        <v>173</v>
      </c>
      <c r="AA33" s="15" t="s">
        <v>887</v>
      </c>
      <c r="AB33" s="15">
        <v>25</v>
      </c>
      <c r="AC33" s="15" t="s">
        <v>373</v>
      </c>
      <c r="AD33" s="86">
        <v>12880</v>
      </c>
      <c r="AE33" s="86" t="s">
        <v>412</v>
      </c>
      <c r="AF33" s="86">
        <v>1232.7</v>
      </c>
      <c r="AG33" s="602" t="s">
        <v>57</v>
      </c>
      <c r="AH33" s="86">
        <v>806.26140000000009</v>
      </c>
      <c r="AI33" s="86">
        <v>409.73940000000005</v>
      </c>
      <c r="AJ33" s="86">
        <v>464.81190000000004</v>
      </c>
      <c r="AK33" s="86">
        <v>637.35</v>
      </c>
      <c r="AL33" s="86">
        <v>4119</v>
      </c>
      <c r="AM33" s="86">
        <v>1623</v>
      </c>
      <c r="AN33" s="86">
        <v>5400</v>
      </c>
      <c r="AO33" s="86">
        <v>1094.1000000000001</v>
      </c>
      <c r="AP33" s="86">
        <v>1730.3779500000001</v>
      </c>
      <c r="AQ33" s="86">
        <v>607.95000000000005</v>
      </c>
      <c r="AR33" s="86">
        <v>540.75</v>
      </c>
      <c r="AS33" s="308"/>
      <c r="AT33" s="308"/>
    </row>
    <row r="34" spans="1:48" ht="15.9" customHeight="1">
      <c r="A34" s="524" t="s">
        <v>390</v>
      </c>
      <c r="B34" s="74">
        <f t="shared" si="20"/>
        <v>30</v>
      </c>
      <c r="C34" s="74" t="str">
        <f t="shared" si="21"/>
        <v>460V, 3 Ph</v>
      </c>
      <c r="D34" s="74" t="s">
        <v>153</v>
      </c>
      <c r="E34" s="247">
        <f t="shared" si="22"/>
        <v>13282.49</v>
      </c>
      <c r="F34" s="302">
        <f t="shared" si="23"/>
        <v>1232.7</v>
      </c>
      <c r="G34" s="303">
        <f t="shared" si="24"/>
        <v>5400</v>
      </c>
      <c r="H34" s="310" t="str">
        <f t="shared" si="25"/>
        <v>-</v>
      </c>
      <c r="I34" s="303">
        <f t="shared" si="26"/>
        <v>806.26140000000009</v>
      </c>
      <c r="J34" s="303">
        <f t="shared" si="27"/>
        <v>409.73940000000005</v>
      </c>
      <c r="K34" s="317">
        <f t="shared" si="28"/>
        <v>464.81190000000004</v>
      </c>
      <c r="L34" s="303">
        <f t="shared" si="29"/>
        <v>637.35</v>
      </c>
      <c r="M34" s="303">
        <f t="shared" si="30"/>
        <v>4119</v>
      </c>
      <c r="N34" s="303">
        <f t="shared" si="31"/>
        <v>1623</v>
      </c>
      <c r="O34" s="303">
        <f t="shared" si="32"/>
        <v>1094.1000000000001</v>
      </c>
      <c r="P34" s="303">
        <f t="shared" si="32"/>
        <v>1730.3779500000001</v>
      </c>
      <c r="Q34" s="303">
        <f t="shared" si="32"/>
        <v>607.95000000000005</v>
      </c>
      <c r="R34" s="305">
        <f t="shared" si="32"/>
        <v>540.75</v>
      </c>
      <c r="S34" s="306" t="s">
        <v>288</v>
      </c>
      <c r="T34" s="307" t="s">
        <v>302</v>
      </c>
      <c r="U34" s="62"/>
      <c r="Y34" s="62"/>
      <c r="Z34" s="62" t="s">
        <v>153</v>
      </c>
      <c r="AA34" s="15" t="s">
        <v>390</v>
      </c>
      <c r="AB34" s="15">
        <v>30</v>
      </c>
      <c r="AC34" s="15" t="s">
        <v>373</v>
      </c>
      <c r="AD34" s="86">
        <v>13282.49</v>
      </c>
      <c r="AE34" s="86" t="s">
        <v>412</v>
      </c>
      <c r="AF34" s="86">
        <v>1232.7</v>
      </c>
      <c r="AG34" s="602" t="s">
        <v>57</v>
      </c>
      <c r="AH34" s="86">
        <v>806.26140000000009</v>
      </c>
      <c r="AI34" s="86">
        <v>409.73940000000005</v>
      </c>
      <c r="AJ34" s="86">
        <v>464.81190000000004</v>
      </c>
      <c r="AK34" s="86">
        <v>637.35</v>
      </c>
      <c r="AL34" s="86">
        <v>4119</v>
      </c>
      <c r="AM34" s="86">
        <v>1623</v>
      </c>
      <c r="AN34" s="86">
        <v>5400</v>
      </c>
      <c r="AO34" s="86">
        <v>1094.1000000000001</v>
      </c>
      <c r="AP34" s="86">
        <v>1730.3779500000001</v>
      </c>
      <c r="AQ34" s="86">
        <v>607.95000000000005</v>
      </c>
      <c r="AR34" s="86">
        <v>540.75</v>
      </c>
      <c r="AS34" s="308"/>
      <c r="AT34" s="308"/>
    </row>
    <row r="35" spans="1:48" ht="15.9" customHeight="1">
      <c r="A35" s="167" t="s">
        <v>391</v>
      </c>
      <c r="B35" s="75">
        <f t="shared" si="20"/>
        <v>40</v>
      </c>
      <c r="C35" s="75" t="str">
        <f t="shared" si="21"/>
        <v>460V, 3 Ph</v>
      </c>
      <c r="D35" s="75" t="s">
        <v>309</v>
      </c>
      <c r="E35" s="308">
        <f t="shared" si="22"/>
        <v>14882.646999999999</v>
      </c>
      <c r="F35" s="309">
        <f t="shared" si="23"/>
        <v>1270.5</v>
      </c>
      <c r="G35" s="310">
        <f t="shared" si="24"/>
        <v>5700</v>
      </c>
      <c r="H35" s="310">
        <f t="shared" si="25"/>
        <v>2055</v>
      </c>
      <c r="I35" s="310">
        <f t="shared" si="26"/>
        <v>806.26140000000009</v>
      </c>
      <c r="J35" s="310">
        <f t="shared" si="27"/>
        <v>409.73940000000005</v>
      </c>
      <c r="K35" s="311">
        <f t="shared" si="28"/>
        <v>464.81190000000004</v>
      </c>
      <c r="L35" s="310">
        <f t="shared" si="29"/>
        <v>637.35</v>
      </c>
      <c r="M35" s="310">
        <f t="shared" si="30"/>
        <v>4961</v>
      </c>
      <c r="N35" s="310">
        <f t="shared" si="31"/>
        <v>1794</v>
      </c>
      <c r="O35" s="310">
        <f t="shared" si="32"/>
        <v>1094.1000000000001</v>
      </c>
      <c r="P35" s="310">
        <f t="shared" si="32"/>
        <v>1730.3779500000001</v>
      </c>
      <c r="Q35" s="310">
        <f t="shared" si="32"/>
        <v>607.95000000000005</v>
      </c>
      <c r="R35" s="313">
        <f t="shared" si="32"/>
        <v>540.75</v>
      </c>
      <c r="S35" s="320" t="s">
        <v>288</v>
      </c>
      <c r="T35" s="307" t="s">
        <v>302</v>
      </c>
      <c r="U35" s="62"/>
      <c r="Y35" s="62"/>
      <c r="Z35" s="62" t="s">
        <v>309</v>
      </c>
      <c r="AA35" s="15" t="s">
        <v>391</v>
      </c>
      <c r="AB35" s="15">
        <v>40</v>
      </c>
      <c r="AC35" s="15" t="s">
        <v>373</v>
      </c>
      <c r="AD35" s="86">
        <v>14882.646999999999</v>
      </c>
      <c r="AE35" s="86" t="s">
        <v>412</v>
      </c>
      <c r="AF35" s="86">
        <v>1270.5</v>
      </c>
      <c r="AG35" s="602">
        <v>2055</v>
      </c>
      <c r="AH35" s="86">
        <v>806.26140000000009</v>
      </c>
      <c r="AI35" s="86">
        <v>409.73940000000005</v>
      </c>
      <c r="AJ35" s="86">
        <v>464.81190000000004</v>
      </c>
      <c r="AK35" s="86">
        <v>637.35</v>
      </c>
      <c r="AL35" s="86">
        <v>4961</v>
      </c>
      <c r="AM35" s="86">
        <v>1794</v>
      </c>
      <c r="AN35" s="86">
        <v>5700</v>
      </c>
      <c r="AO35" s="86">
        <v>1094.1000000000001</v>
      </c>
      <c r="AP35" s="86">
        <v>1730.3779500000001</v>
      </c>
      <c r="AQ35" s="86">
        <v>607.95000000000005</v>
      </c>
      <c r="AR35" s="86">
        <v>540.75</v>
      </c>
      <c r="AS35" s="308"/>
      <c r="AT35" s="308"/>
    </row>
    <row r="36" spans="1:48" ht="15.9" customHeight="1">
      <c r="A36" s="524" t="s">
        <v>392</v>
      </c>
      <c r="B36" s="74">
        <f t="shared" si="20"/>
        <v>50</v>
      </c>
      <c r="C36" s="74" t="str">
        <f t="shared" si="21"/>
        <v>460V, 3 Ph</v>
      </c>
      <c r="D36" s="74" t="s">
        <v>179</v>
      </c>
      <c r="E36" s="247">
        <f t="shared" si="22"/>
        <v>16726.657999999999</v>
      </c>
      <c r="F36" s="302">
        <f t="shared" si="23"/>
        <v>1328.25</v>
      </c>
      <c r="G36" s="303">
        <f t="shared" si="24"/>
        <v>5800</v>
      </c>
      <c r="H36" s="303">
        <f t="shared" si="25"/>
        <v>2089</v>
      </c>
      <c r="I36" s="303">
        <f t="shared" si="26"/>
        <v>806.26140000000009</v>
      </c>
      <c r="J36" s="303">
        <f t="shared" si="27"/>
        <v>409.73940000000005</v>
      </c>
      <c r="K36" s="317">
        <f t="shared" si="28"/>
        <v>464.81190000000004</v>
      </c>
      <c r="L36" s="303">
        <f t="shared" si="29"/>
        <v>637.35</v>
      </c>
      <c r="M36" s="303">
        <f t="shared" si="30"/>
        <v>5570</v>
      </c>
      <c r="N36" s="303">
        <f t="shared" si="31"/>
        <v>2346</v>
      </c>
      <c r="O36" s="303">
        <f t="shared" si="32"/>
        <v>1094.1000000000001</v>
      </c>
      <c r="P36" s="303">
        <f t="shared" si="32"/>
        <v>1730.3779500000001</v>
      </c>
      <c r="Q36" s="303">
        <f t="shared" si="32"/>
        <v>607.95000000000005</v>
      </c>
      <c r="R36" s="305">
        <f t="shared" si="32"/>
        <v>540.75</v>
      </c>
      <c r="S36" s="306" t="s">
        <v>288</v>
      </c>
      <c r="T36" s="307" t="s">
        <v>302</v>
      </c>
      <c r="U36" s="62"/>
      <c r="Y36" s="62"/>
      <c r="Z36" s="62" t="s">
        <v>179</v>
      </c>
      <c r="AA36" s="15" t="s">
        <v>392</v>
      </c>
      <c r="AB36" s="15">
        <v>50</v>
      </c>
      <c r="AC36" s="15" t="s">
        <v>373</v>
      </c>
      <c r="AD36" s="86">
        <v>16726.657999999999</v>
      </c>
      <c r="AE36" s="86" t="s">
        <v>412</v>
      </c>
      <c r="AF36" s="86">
        <v>1328.25</v>
      </c>
      <c r="AG36" s="602">
        <v>2089</v>
      </c>
      <c r="AH36" s="86">
        <v>806.26140000000009</v>
      </c>
      <c r="AI36" s="86">
        <v>409.73940000000005</v>
      </c>
      <c r="AJ36" s="86">
        <v>464.81190000000004</v>
      </c>
      <c r="AK36" s="86">
        <v>637.35</v>
      </c>
      <c r="AL36" s="86">
        <v>5570</v>
      </c>
      <c r="AM36" s="86">
        <v>2346</v>
      </c>
      <c r="AN36" s="86">
        <v>5800</v>
      </c>
      <c r="AO36" s="86">
        <v>1094.1000000000001</v>
      </c>
      <c r="AP36" s="86">
        <v>1730.3779500000001</v>
      </c>
      <c r="AQ36" s="86">
        <v>607.95000000000005</v>
      </c>
      <c r="AR36" s="86">
        <v>540.75</v>
      </c>
      <c r="AS36" s="308"/>
      <c r="AT36" s="308"/>
    </row>
    <row r="37" spans="1:48" ht="15.9" customHeight="1">
      <c r="A37" s="167" t="s">
        <v>393</v>
      </c>
      <c r="B37" s="75">
        <f t="shared" ref="B37:B48" si="47">AB37</f>
        <v>60</v>
      </c>
      <c r="C37" s="75" t="str">
        <f t="shared" ref="C37:C49" si="48">AC37</f>
        <v>460V, 3 Ph</v>
      </c>
      <c r="D37" s="75" t="s">
        <v>326</v>
      </c>
      <c r="E37" s="308">
        <f t="shared" si="22"/>
        <v>18966.66</v>
      </c>
      <c r="F37" s="309">
        <f t="shared" si="23"/>
        <v>1459.5</v>
      </c>
      <c r="G37" s="310">
        <f t="shared" si="24"/>
        <v>7000</v>
      </c>
      <c r="H37" s="310">
        <f t="shared" si="25"/>
        <v>2504</v>
      </c>
      <c r="I37" s="310">
        <f t="shared" si="26"/>
        <v>806.26140000000009</v>
      </c>
      <c r="J37" s="310">
        <f t="shared" si="27"/>
        <v>409.73940000000005</v>
      </c>
      <c r="K37" s="311">
        <f t="shared" si="28"/>
        <v>464.81190000000004</v>
      </c>
      <c r="L37" s="310">
        <f t="shared" si="29"/>
        <v>637.35</v>
      </c>
      <c r="M37" s="310">
        <f t="shared" si="30"/>
        <v>6638</v>
      </c>
      <c r="N37" s="310">
        <f t="shared" si="31"/>
        <v>2829</v>
      </c>
      <c r="O37" s="310">
        <f t="shared" ref="O37:O49" si="49">IFERROR(AO37*$B$3*IF($B$4="Yes",1+$Z$1,1),AO37)</f>
        <v>1094.1000000000001</v>
      </c>
      <c r="P37" s="310">
        <f t="shared" ref="P37:Q49" si="50">IFERROR(AP37*$B$3*IF($B$4="Yes",1+$Z$1,1),AP37)</f>
        <v>1730.3779500000001</v>
      </c>
      <c r="Q37" s="310">
        <f t="shared" si="50"/>
        <v>607.95000000000005</v>
      </c>
      <c r="R37" s="341">
        <f t="shared" ref="R37:R47" si="51">IFERROR(AR37*$B$3*IF($B$4="Yes",1+$Z$1,1),AR37)</f>
        <v>837.90000000000009</v>
      </c>
      <c r="S37" s="320" t="s">
        <v>302</v>
      </c>
      <c r="T37" s="315" t="s">
        <v>311</v>
      </c>
      <c r="U37" s="62"/>
      <c r="Y37" s="62"/>
      <c r="Z37" s="62" t="s">
        <v>326</v>
      </c>
      <c r="AA37" s="15" t="s">
        <v>393</v>
      </c>
      <c r="AB37" s="15">
        <v>60</v>
      </c>
      <c r="AC37" s="15" t="s">
        <v>373</v>
      </c>
      <c r="AD37" s="86">
        <v>18966.66</v>
      </c>
      <c r="AE37" s="86" t="s">
        <v>412</v>
      </c>
      <c r="AF37" s="86">
        <v>1459.5</v>
      </c>
      <c r="AG37" s="602">
        <v>2504</v>
      </c>
      <c r="AH37" s="86">
        <v>806.26140000000009</v>
      </c>
      <c r="AI37" s="86">
        <v>409.73940000000005</v>
      </c>
      <c r="AJ37" s="86">
        <v>464.81190000000004</v>
      </c>
      <c r="AK37" s="86">
        <v>637.35</v>
      </c>
      <c r="AL37" s="602">
        <v>6638</v>
      </c>
      <c r="AM37" s="602">
        <v>2829</v>
      </c>
      <c r="AN37" s="602">
        <v>7000</v>
      </c>
      <c r="AO37" s="86">
        <v>1094.1000000000001</v>
      </c>
      <c r="AP37" s="86">
        <v>1730.3779500000001</v>
      </c>
      <c r="AQ37" s="86">
        <v>607.95000000000005</v>
      </c>
      <c r="AR37" s="86">
        <v>837.90000000000009</v>
      </c>
      <c r="AV37" s="86"/>
    </row>
    <row r="38" spans="1:48" ht="15.9" customHeight="1">
      <c r="A38" s="223" t="s">
        <v>394</v>
      </c>
      <c r="B38" s="153">
        <f t="shared" si="47"/>
        <v>75</v>
      </c>
      <c r="C38" s="153" t="str">
        <f t="shared" si="48"/>
        <v>460V, 3 Ph</v>
      </c>
      <c r="D38" s="153" t="s">
        <v>182</v>
      </c>
      <c r="E38" s="342">
        <f t="shared" si="22"/>
        <v>21321</v>
      </c>
      <c r="F38" s="343">
        <f t="shared" si="23"/>
        <v>1573.95</v>
      </c>
      <c r="G38" s="304">
        <f t="shared" si="24"/>
        <v>7400</v>
      </c>
      <c r="H38" s="304">
        <f t="shared" si="25"/>
        <v>2623</v>
      </c>
      <c r="I38" s="304">
        <f t="shared" si="26"/>
        <v>806.26140000000009</v>
      </c>
      <c r="J38" s="304">
        <f t="shared" si="27"/>
        <v>409.73940000000005</v>
      </c>
      <c r="K38" s="344">
        <f t="shared" si="28"/>
        <v>464.81190000000004</v>
      </c>
      <c r="L38" s="304">
        <f t="shared" si="29"/>
        <v>637.35</v>
      </c>
      <c r="M38" s="304">
        <f t="shared" si="30"/>
        <v>7258</v>
      </c>
      <c r="N38" s="304">
        <f t="shared" si="31"/>
        <v>3048</v>
      </c>
      <c r="O38" s="304">
        <f t="shared" si="49"/>
        <v>1094.1000000000001</v>
      </c>
      <c r="P38" s="304">
        <f t="shared" si="50"/>
        <v>1730.3779500000001</v>
      </c>
      <c r="Q38" s="304">
        <f t="shared" si="50"/>
        <v>607.95000000000005</v>
      </c>
      <c r="R38" s="335">
        <f t="shared" si="51"/>
        <v>837.90000000000009</v>
      </c>
      <c r="S38" s="345" t="s">
        <v>302</v>
      </c>
      <c r="T38" s="315" t="s">
        <v>311</v>
      </c>
      <c r="U38" s="62"/>
      <c r="Y38" s="62"/>
      <c r="Z38" s="15" t="s">
        <v>182</v>
      </c>
      <c r="AA38" s="15" t="s">
        <v>394</v>
      </c>
      <c r="AB38" s="15">
        <v>75</v>
      </c>
      <c r="AC38" s="15" t="s">
        <v>373</v>
      </c>
      <c r="AD38" s="86">
        <v>21321</v>
      </c>
      <c r="AE38" s="86" t="s">
        <v>412</v>
      </c>
      <c r="AF38" s="86">
        <v>1573.95</v>
      </c>
      <c r="AG38" s="602">
        <v>2623</v>
      </c>
      <c r="AH38" s="86">
        <v>806.26140000000009</v>
      </c>
      <c r="AI38" s="86">
        <v>409.73940000000005</v>
      </c>
      <c r="AJ38" s="86">
        <v>464.81190000000004</v>
      </c>
      <c r="AK38" s="86">
        <v>637.35</v>
      </c>
      <c r="AL38" s="602">
        <v>7258</v>
      </c>
      <c r="AM38" s="602">
        <v>3048</v>
      </c>
      <c r="AN38" s="602">
        <v>7400</v>
      </c>
      <c r="AO38" s="86">
        <v>1094.1000000000001</v>
      </c>
      <c r="AP38" s="86">
        <v>1730.3779500000001</v>
      </c>
      <c r="AQ38" s="86">
        <v>607.95000000000005</v>
      </c>
      <c r="AR38" s="86">
        <v>837.90000000000009</v>
      </c>
      <c r="AV38" s="86"/>
    </row>
    <row r="39" spans="1:48" ht="15.9" customHeight="1">
      <c r="A39" s="167" t="s">
        <v>395</v>
      </c>
      <c r="B39" s="75">
        <f t="shared" si="47"/>
        <v>100</v>
      </c>
      <c r="C39" s="75" t="str">
        <f t="shared" si="48"/>
        <v>460V, 3 Ph</v>
      </c>
      <c r="D39" s="75" t="s">
        <v>185</v>
      </c>
      <c r="E39" s="308">
        <f t="shared" si="22"/>
        <v>24727.1</v>
      </c>
      <c r="F39" s="309">
        <f t="shared" si="23"/>
        <v>1966.65</v>
      </c>
      <c r="G39" s="310">
        <f t="shared" si="24"/>
        <v>7800</v>
      </c>
      <c r="H39" s="310">
        <f t="shared" si="25"/>
        <v>3084</v>
      </c>
      <c r="I39" s="310">
        <f t="shared" si="26"/>
        <v>806.26140000000009</v>
      </c>
      <c r="J39" s="310">
        <f t="shared" si="27"/>
        <v>409.73940000000005</v>
      </c>
      <c r="K39" s="311">
        <f t="shared" si="28"/>
        <v>464.81190000000004</v>
      </c>
      <c r="L39" s="310">
        <f t="shared" si="29"/>
        <v>637.35</v>
      </c>
      <c r="M39" s="310">
        <f t="shared" si="30"/>
        <v>9699</v>
      </c>
      <c r="N39" s="310">
        <f t="shared" si="31"/>
        <v>3428</v>
      </c>
      <c r="O39" s="310">
        <f t="shared" si="49"/>
        <v>1094.1000000000001</v>
      </c>
      <c r="P39" s="310">
        <f t="shared" si="50"/>
        <v>1730.3779500000001</v>
      </c>
      <c r="Q39" s="310">
        <f t="shared" si="50"/>
        <v>607.95000000000005</v>
      </c>
      <c r="R39" s="341">
        <f t="shared" si="51"/>
        <v>837.90000000000009</v>
      </c>
      <c r="S39" s="320" t="s">
        <v>302</v>
      </c>
      <c r="T39" s="315" t="s">
        <v>311</v>
      </c>
      <c r="U39" s="62"/>
      <c r="Y39" s="62"/>
      <c r="Z39" s="62" t="s">
        <v>185</v>
      </c>
      <c r="AA39" s="15" t="s">
        <v>395</v>
      </c>
      <c r="AB39" s="15">
        <v>100</v>
      </c>
      <c r="AC39" s="15" t="s">
        <v>373</v>
      </c>
      <c r="AD39" s="86">
        <v>24727.1</v>
      </c>
      <c r="AE39" s="86" t="s">
        <v>412</v>
      </c>
      <c r="AF39" s="86">
        <v>1966.65</v>
      </c>
      <c r="AG39" s="602">
        <v>3084</v>
      </c>
      <c r="AH39" s="86">
        <v>806.26140000000009</v>
      </c>
      <c r="AI39" s="86">
        <v>409.73940000000005</v>
      </c>
      <c r="AJ39" s="86">
        <v>464.81190000000004</v>
      </c>
      <c r="AK39" s="86">
        <v>637.35</v>
      </c>
      <c r="AL39" s="602">
        <v>9699</v>
      </c>
      <c r="AM39" s="602">
        <v>3428</v>
      </c>
      <c r="AN39" s="602">
        <v>7800</v>
      </c>
      <c r="AO39" s="86">
        <v>1094.1000000000001</v>
      </c>
      <c r="AP39" s="86">
        <v>1730.3779500000001</v>
      </c>
      <c r="AQ39" s="86">
        <v>607.95000000000005</v>
      </c>
      <c r="AR39" s="86">
        <v>837.90000000000009</v>
      </c>
      <c r="AV39" s="86"/>
    </row>
    <row r="40" spans="1:48" ht="15.9" customHeight="1">
      <c r="A40" s="223" t="s">
        <v>396</v>
      </c>
      <c r="B40" s="153">
        <f t="shared" si="47"/>
        <v>125</v>
      </c>
      <c r="C40" s="153" t="str">
        <f t="shared" si="48"/>
        <v>460V, 3 Ph</v>
      </c>
      <c r="D40" s="153" t="s">
        <v>330</v>
      </c>
      <c r="E40" s="331">
        <f t="shared" si="22"/>
        <v>29450.22</v>
      </c>
      <c r="F40" s="343">
        <f t="shared" si="23"/>
        <v>2080.0500000000002</v>
      </c>
      <c r="G40" s="304">
        <f t="shared" si="24"/>
        <v>8100</v>
      </c>
      <c r="H40" s="304">
        <f t="shared" si="25"/>
        <v>3393</v>
      </c>
      <c r="I40" s="304">
        <f t="shared" si="26"/>
        <v>806.26140000000009</v>
      </c>
      <c r="J40" s="304">
        <f t="shared" si="27"/>
        <v>409.73940000000005</v>
      </c>
      <c r="K40" s="344">
        <f t="shared" si="28"/>
        <v>464.81190000000004</v>
      </c>
      <c r="L40" s="304">
        <f t="shared" si="29"/>
        <v>637.35</v>
      </c>
      <c r="M40" s="304" t="str">
        <f t="shared" si="30"/>
        <v>-</v>
      </c>
      <c r="N40" s="304">
        <f t="shared" si="31"/>
        <v>3610</v>
      </c>
      <c r="O40" s="304">
        <f t="shared" si="49"/>
        <v>1094.1000000000001</v>
      </c>
      <c r="P40" s="304">
        <f t="shared" si="50"/>
        <v>1730.3779500000001</v>
      </c>
      <c r="Q40" s="304">
        <f t="shared" si="50"/>
        <v>607.95000000000005</v>
      </c>
      <c r="R40" s="347">
        <f t="shared" si="51"/>
        <v>837.90000000000009</v>
      </c>
      <c r="S40" s="345" t="s">
        <v>302</v>
      </c>
      <c r="T40" s="315" t="s">
        <v>311</v>
      </c>
      <c r="U40" s="62"/>
      <c r="Y40" s="62"/>
      <c r="Z40" s="62" t="s">
        <v>330</v>
      </c>
      <c r="AA40" s="15" t="s">
        <v>396</v>
      </c>
      <c r="AB40" s="15">
        <v>125</v>
      </c>
      <c r="AC40" s="15" t="s">
        <v>373</v>
      </c>
      <c r="AD40" s="86">
        <v>29450.22</v>
      </c>
      <c r="AE40" s="86" t="s">
        <v>412</v>
      </c>
      <c r="AF40" s="86">
        <v>2080.0500000000002</v>
      </c>
      <c r="AG40" s="602">
        <v>3393</v>
      </c>
      <c r="AH40" s="86">
        <v>806.26140000000009</v>
      </c>
      <c r="AI40" s="86">
        <v>409.73940000000005</v>
      </c>
      <c r="AJ40" s="86">
        <v>464.81190000000004</v>
      </c>
      <c r="AK40" s="86">
        <v>637.35</v>
      </c>
      <c r="AL40" s="602" t="s">
        <v>57</v>
      </c>
      <c r="AM40" s="602">
        <v>3610</v>
      </c>
      <c r="AN40" s="602">
        <v>8100</v>
      </c>
      <c r="AO40" s="86">
        <v>1094.1000000000001</v>
      </c>
      <c r="AP40" s="86">
        <v>1730.3779500000001</v>
      </c>
      <c r="AQ40" s="86">
        <v>607.95000000000005</v>
      </c>
      <c r="AR40" s="86">
        <v>837.90000000000009</v>
      </c>
      <c r="AV40" s="86"/>
    </row>
    <row r="41" spans="1:48" ht="15.9" customHeight="1">
      <c r="A41" s="167" t="s">
        <v>397</v>
      </c>
      <c r="B41" s="75">
        <f t="shared" si="47"/>
        <v>150</v>
      </c>
      <c r="C41" s="75" t="str">
        <f t="shared" si="48"/>
        <v>460V, 3 Ph</v>
      </c>
      <c r="D41" s="75" t="s">
        <v>332</v>
      </c>
      <c r="E41" s="338">
        <f t="shared" si="22"/>
        <v>31907.11</v>
      </c>
      <c r="F41" s="309">
        <f t="shared" si="23"/>
        <v>2366.7000000000003</v>
      </c>
      <c r="G41" s="312">
        <f t="shared" si="24"/>
        <v>11000</v>
      </c>
      <c r="H41" s="310">
        <f t="shared" si="25"/>
        <v>4410</v>
      </c>
      <c r="I41" s="310">
        <f t="shared" si="26"/>
        <v>806.26140000000009</v>
      </c>
      <c r="J41" s="310">
        <f t="shared" si="27"/>
        <v>409.73940000000005</v>
      </c>
      <c r="K41" s="311">
        <f t="shared" si="28"/>
        <v>464.81190000000004</v>
      </c>
      <c r="L41" s="310">
        <f t="shared" si="29"/>
        <v>637.35</v>
      </c>
      <c r="M41" s="310" t="str">
        <f t="shared" si="30"/>
        <v>-</v>
      </c>
      <c r="N41" s="310">
        <f t="shared" si="31"/>
        <v>3710</v>
      </c>
      <c r="O41" s="312">
        <f t="shared" si="49"/>
        <v>1094.1000000000001</v>
      </c>
      <c r="P41" s="310">
        <f t="shared" si="50"/>
        <v>1730.3779500000001</v>
      </c>
      <c r="Q41" s="310">
        <f t="shared" si="50"/>
        <v>607.95000000000005</v>
      </c>
      <c r="R41" s="313">
        <f t="shared" si="51"/>
        <v>837.90000000000009</v>
      </c>
      <c r="S41" s="320" t="s">
        <v>302</v>
      </c>
      <c r="T41" s="315" t="s">
        <v>311</v>
      </c>
      <c r="U41" s="62"/>
      <c r="Y41" s="62"/>
      <c r="Z41" s="62" t="s">
        <v>332</v>
      </c>
      <c r="AA41" s="15" t="s">
        <v>397</v>
      </c>
      <c r="AB41" s="15">
        <v>150</v>
      </c>
      <c r="AC41" s="15" t="s">
        <v>373</v>
      </c>
      <c r="AD41" s="86">
        <v>31907.11</v>
      </c>
      <c r="AE41" s="86" t="s">
        <v>412</v>
      </c>
      <c r="AF41" s="86">
        <v>2366.7000000000003</v>
      </c>
      <c r="AG41" s="602">
        <v>4410</v>
      </c>
      <c r="AH41" s="86">
        <v>806.26140000000009</v>
      </c>
      <c r="AI41" s="86">
        <v>409.73940000000005</v>
      </c>
      <c r="AJ41" s="86">
        <v>464.81190000000004</v>
      </c>
      <c r="AK41" s="86">
        <v>637.35</v>
      </c>
      <c r="AL41" s="602" t="s">
        <v>57</v>
      </c>
      <c r="AM41" s="602">
        <v>3710</v>
      </c>
      <c r="AN41" s="602">
        <v>11000</v>
      </c>
      <c r="AO41" s="86">
        <v>1094.1000000000001</v>
      </c>
      <c r="AP41" s="86">
        <v>1730.3779500000001</v>
      </c>
      <c r="AQ41" s="86">
        <v>607.95000000000005</v>
      </c>
      <c r="AR41" s="86">
        <v>837.90000000000009</v>
      </c>
      <c r="AV41" s="86"/>
    </row>
    <row r="42" spans="1:48" ht="15.9" customHeight="1">
      <c r="A42" s="223" t="s">
        <v>398</v>
      </c>
      <c r="B42" s="153">
        <f t="shared" si="47"/>
        <v>200</v>
      </c>
      <c r="C42" s="153" t="str">
        <f t="shared" si="48"/>
        <v>460V, 3 Ph</v>
      </c>
      <c r="D42" s="153" t="s">
        <v>399</v>
      </c>
      <c r="E42" s="331">
        <f t="shared" si="22"/>
        <v>40583</v>
      </c>
      <c r="F42" s="343">
        <f t="shared" si="23"/>
        <v>3502.8</v>
      </c>
      <c r="G42" s="333">
        <f t="shared" si="24"/>
        <v>14250</v>
      </c>
      <c r="H42" s="304">
        <f t="shared" si="25"/>
        <v>5473</v>
      </c>
      <c r="I42" s="304">
        <f t="shared" si="26"/>
        <v>806.26140000000009</v>
      </c>
      <c r="J42" s="304">
        <f t="shared" si="27"/>
        <v>409.73940000000005</v>
      </c>
      <c r="K42" s="344">
        <f t="shared" si="28"/>
        <v>464.81190000000004</v>
      </c>
      <c r="L42" s="304">
        <f t="shared" si="29"/>
        <v>637.35</v>
      </c>
      <c r="M42" s="304" t="str">
        <f t="shared" si="30"/>
        <v>-</v>
      </c>
      <c r="N42" s="304" t="str">
        <f t="shared" si="31"/>
        <v>-</v>
      </c>
      <c r="O42" s="333">
        <f t="shared" si="49"/>
        <v>1094.1000000000001</v>
      </c>
      <c r="P42" s="304">
        <f t="shared" si="50"/>
        <v>1730.3779500000001</v>
      </c>
      <c r="Q42" s="304">
        <f t="shared" si="50"/>
        <v>607.95000000000005</v>
      </c>
      <c r="R42" s="347">
        <f t="shared" si="51"/>
        <v>837.90000000000009</v>
      </c>
      <c r="S42" s="345" t="s">
        <v>311</v>
      </c>
      <c r="T42" s="346" t="s">
        <v>311</v>
      </c>
      <c r="U42" s="62"/>
      <c r="Y42" s="62"/>
      <c r="Z42" s="62" t="s">
        <v>399</v>
      </c>
      <c r="AA42" s="15" t="s">
        <v>398</v>
      </c>
      <c r="AB42" s="15">
        <v>200</v>
      </c>
      <c r="AC42" s="15" t="s">
        <v>373</v>
      </c>
      <c r="AD42" s="86">
        <v>40583</v>
      </c>
      <c r="AE42" s="86" t="s">
        <v>412</v>
      </c>
      <c r="AF42" s="86">
        <v>3502.8</v>
      </c>
      <c r="AG42" s="602">
        <v>5473</v>
      </c>
      <c r="AH42" s="86">
        <v>806.26140000000009</v>
      </c>
      <c r="AI42" s="86">
        <v>409.73940000000005</v>
      </c>
      <c r="AJ42" s="86">
        <v>464.81190000000004</v>
      </c>
      <c r="AK42" s="86">
        <v>637.35</v>
      </c>
      <c r="AL42" s="602" t="s">
        <v>57</v>
      </c>
      <c r="AM42" s="602" t="s">
        <v>57</v>
      </c>
      <c r="AN42" s="602">
        <v>14250</v>
      </c>
      <c r="AO42" s="86">
        <v>1094.1000000000001</v>
      </c>
      <c r="AP42" s="86">
        <v>1730.3779500000001</v>
      </c>
      <c r="AQ42" s="86">
        <v>607.95000000000005</v>
      </c>
      <c r="AR42" s="86">
        <v>837.90000000000009</v>
      </c>
      <c r="AV42" s="86"/>
    </row>
    <row r="43" spans="1:48" ht="15.9" customHeight="1">
      <c r="A43" s="167" t="s">
        <v>400</v>
      </c>
      <c r="B43" s="75">
        <f t="shared" si="47"/>
        <v>250</v>
      </c>
      <c r="C43" s="75" t="str">
        <f t="shared" si="48"/>
        <v>460V, 3 Ph</v>
      </c>
      <c r="D43" s="75" t="s">
        <v>401</v>
      </c>
      <c r="E43" s="338">
        <f t="shared" si="22"/>
        <v>49607.025000000001</v>
      </c>
      <c r="F43" s="309">
        <f t="shared" si="23"/>
        <v>3579.4500000000003</v>
      </c>
      <c r="G43" s="312">
        <f t="shared" si="24"/>
        <v>17500</v>
      </c>
      <c r="H43" s="310">
        <f t="shared" si="25"/>
        <v>6150</v>
      </c>
      <c r="I43" s="310">
        <f t="shared" si="26"/>
        <v>806.26140000000009</v>
      </c>
      <c r="J43" s="310">
        <f t="shared" si="27"/>
        <v>409.73940000000005</v>
      </c>
      <c r="K43" s="311">
        <f t="shared" si="28"/>
        <v>464.81190000000004</v>
      </c>
      <c r="L43" s="310">
        <f t="shared" si="29"/>
        <v>637.35</v>
      </c>
      <c r="M43" s="310" t="str">
        <f t="shared" si="30"/>
        <v>-</v>
      </c>
      <c r="N43" s="310" t="str">
        <f t="shared" si="31"/>
        <v>-</v>
      </c>
      <c r="O43" s="312">
        <f t="shared" si="49"/>
        <v>1094.1000000000001</v>
      </c>
      <c r="P43" s="310">
        <f t="shared" si="50"/>
        <v>2595.0162</v>
      </c>
      <c r="Q43" s="310">
        <f t="shared" si="50"/>
        <v>607.95000000000005</v>
      </c>
      <c r="R43" s="313">
        <f t="shared" si="51"/>
        <v>837.90000000000009</v>
      </c>
      <c r="S43" s="320" t="s">
        <v>311</v>
      </c>
      <c r="T43" s="315" t="s">
        <v>311</v>
      </c>
      <c r="U43" s="62"/>
      <c r="Y43" s="62"/>
      <c r="Z43" s="62" t="s">
        <v>401</v>
      </c>
      <c r="AA43" s="15" t="s">
        <v>400</v>
      </c>
      <c r="AB43" s="15">
        <v>250</v>
      </c>
      <c r="AC43" s="15" t="s">
        <v>373</v>
      </c>
      <c r="AD43" s="86">
        <v>49607.025000000001</v>
      </c>
      <c r="AE43" s="86" t="s">
        <v>412</v>
      </c>
      <c r="AF43" s="86">
        <v>3579.4500000000003</v>
      </c>
      <c r="AG43" s="602">
        <v>6150</v>
      </c>
      <c r="AH43" s="86">
        <v>806.26140000000009</v>
      </c>
      <c r="AI43" s="86">
        <v>409.73940000000005</v>
      </c>
      <c r="AJ43" s="86">
        <v>464.81190000000004</v>
      </c>
      <c r="AK43" s="86">
        <v>637.35</v>
      </c>
      <c r="AL43" s="602" t="s">
        <v>57</v>
      </c>
      <c r="AM43" s="602" t="s">
        <v>57</v>
      </c>
      <c r="AN43" s="602">
        <v>17500</v>
      </c>
      <c r="AO43" s="86">
        <v>1094.1000000000001</v>
      </c>
      <c r="AP43" s="86">
        <v>2595.0162</v>
      </c>
      <c r="AQ43" s="86">
        <v>607.95000000000005</v>
      </c>
      <c r="AR43" s="86">
        <v>837.90000000000009</v>
      </c>
      <c r="AV43" s="86"/>
    </row>
    <row r="44" spans="1:48" ht="15.9" customHeight="1">
      <c r="A44" s="223" t="s">
        <v>402</v>
      </c>
      <c r="B44" s="153">
        <f t="shared" si="47"/>
        <v>300</v>
      </c>
      <c r="C44" s="153" t="str">
        <f t="shared" si="48"/>
        <v>460V, 3 Ph</v>
      </c>
      <c r="D44" s="153" t="s">
        <v>403</v>
      </c>
      <c r="E44" s="331">
        <f t="shared" si="22"/>
        <v>57629.39</v>
      </c>
      <c r="F44" s="343">
        <f t="shared" si="23"/>
        <v>4993.8</v>
      </c>
      <c r="G44" s="333">
        <f t="shared" si="24"/>
        <v>19750</v>
      </c>
      <c r="H44" s="304">
        <f t="shared" si="25"/>
        <v>7079</v>
      </c>
      <c r="I44" s="304">
        <f t="shared" si="26"/>
        <v>806.26140000000009</v>
      </c>
      <c r="J44" s="304">
        <f t="shared" si="27"/>
        <v>409.73940000000005</v>
      </c>
      <c r="K44" s="344">
        <f t="shared" si="28"/>
        <v>464.81190000000004</v>
      </c>
      <c r="L44" s="304">
        <f t="shared" si="29"/>
        <v>637.35</v>
      </c>
      <c r="M44" s="304" t="str">
        <f t="shared" si="30"/>
        <v>-</v>
      </c>
      <c r="N44" s="304" t="str">
        <f t="shared" si="31"/>
        <v>-</v>
      </c>
      <c r="O44" s="333">
        <f t="shared" si="49"/>
        <v>1094.1000000000001</v>
      </c>
      <c r="P44" s="304">
        <f t="shared" si="50"/>
        <v>2595.0162</v>
      </c>
      <c r="Q44" s="304">
        <f t="shared" si="50"/>
        <v>607.95000000000005</v>
      </c>
      <c r="R44" s="347">
        <f t="shared" si="51"/>
        <v>837.90000000000009</v>
      </c>
      <c r="S44" s="345" t="s">
        <v>311</v>
      </c>
      <c r="T44" s="346" t="s">
        <v>311</v>
      </c>
      <c r="U44" s="62"/>
      <c r="Y44" s="62"/>
      <c r="Z44" s="62" t="s">
        <v>403</v>
      </c>
      <c r="AA44" s="15" t="s">
        <v>402</v>
      </c>
      <c r="AB44" s="15">
        <v>300</v>
      </c>
      <c r="AC44" s="15" t="s">
        <v>373</v>
      </c>
      <c r="AD44" s="86">
        <v>57629.39</v>
      </c>
      <c r="AE44" s="86" t="s">
        <v>412</v>
      </c>
      <c r="AF44" s="86">
        <v>4993.8</v>
      </c>
      <c r="AG44" s="602">
        <v>7079</v>
      </c>
      <c r="AH44" s="86">
        <v>806.26140000000009</v>
      </c>
      <c r="AI44" s="86">
        <v>409.73940000000005</v>
      </c>
      <c r="AJ44" s="86">
        <v>464.81190000000004</v>
      </c>
      <c r="AK44" s="86">
        <v>637.35</v>
      </c>
      <c r="AL44" s="602" t="s">
        <v>57</v>
      </c>
      <c r="AM44" s="602" t="s">
        <v>57</v>
      </c>
      <c r="AN44" s="602">
        <v>19750</v>
      </c>
      <c r="AO44" s="86">
        <v>1094.1000000000001</v>
      </c>
      <c r="AP44" s="86">
        <v>2595.0162</v>
      </c>
      <c r="AQ44" s="86">
        <v>607.95000000000005</v>
      </c>
      <c r="AR44" s="86">
        <v>837.90000000000009</v>
      </c>
    </row>
    <row r="45" spans="1:48" ht="15.9" customHeight="1">
      <c r="A45" s="167" t="s">
        <v>404</v>
      </c>
      <c r="B45" s="75">
        <f t="shared" si="47"/>
        <v>350</v>
      </c>
      <c r="C45" s="75" t="str">
        <f t="shared" si="48"/>
        <v>460V, 3 Ph</v>
      </c>
      <c r="D45" s="75" t="s">
        <v>405</v>
      </c>
      <c r="E45" s="338">
        <f t="shared" si="22"/>
        <v>71590.850999999995</v>
      </c>
      <c r="F45" s="309">
        <f t="shared" si="23"/>
        <v>5043.1500000000005</v>
      </c>
      <c r="G45" s="312" t="str">
        <f t="shared" si="24"/>
        <v>-</v>
      </c>
      <c r="H45" s="596" t="s">
        <v>488</v>
      </c>
      <c r="I45" s="310">
        <f t="shared" ref="I45:N49" si="52">IFERROR(AH45*$B$3*IF($B$4="Yes",1+$Z$1,1),AH45)</f>
        <v>806.26140000000009</v>
      </c>
      <c r="J45" s="310">
        <f t="shared" si="52"/>
        <v>409.73940000000005</v>
      </c>
      <c r="K45" s="311">
        <f t="shared" si="52"/>
        <v>464.81190000000004</v>
      </c>
      <c r="L45" s="310">
        <f t="shared" si="52"/>
        <v>637.35</v>
      </c>
      <c r="M45" s="310" t="str">
        <f t="shared" si="52"/>
        <v>-</v>
      </c>
      <c r="N45" s="310" t="str">
        <f t="shared" si="52"/>
        <v>-</v>
      </c>
      <c r="O45" s="312">
        <f t="shared" si="49"/>
        <v>1094.1000000000001</v>
      </c>
      <c r="P45" s="310">
        <f t="shared" si="50"/>
        <v>2595.0162</v>
      </c>
      <c r="Q45" s="310">
        <f t="shared" si="50"/>
        <v>607.95000000000005</v>
      </c>
      <c r="R45" s="313">
        <f t="shared" si="51"/>
        <v>837.90000000000009</v>
      </c>
      <c r="S45" s="320" t="s">
        <v>406</v>
      </c>
      <c r="T45" s="315" t="s">
        <v>57</v>
      </c>
      <c r="U45" s="62"/>
      <c r="Y45" s="62"/>
      <c r="Z45" s="62" t="s">
        <v>405</v>
      </c>
      <c r="AA45" s="15" t="s">
        <v>404</v>
      </c>
      <c r="AB45" s="15">
        <v>350</v>
      </c>
      <c r="AC45" s="15" t="s">
        <v>373</v>
      </c>
      <c r="AD45" s="602">
        <v>71590.850999999995</v>
      </c>
      <c r="AE45" s="86" t="s">
        <v>412</v>
      </c>
      <c r="AF45" s="86">
        <v>5043.1500000000005</v>
      </c>
      <c r="AG45" s="86" t="s">
        <v>412</v>
      </c>
      <c r="AH45" s="86">
        <v>806.26140000000009</v>
      </c>
      <c r="AI45" s="86">
        <v>409.73940000000005</v>
      </c>
      <c r="AJ45" s="86">
        <v>464.81190000000004</v>
      </c>
      <c r="AK45" s="86">
        <v>637.35</v>
      </c>
      <c r="AL45" s="602" t="s">
        <v>57</v>
      </c>
      <c r="AM45" s="602" t="s">
        <v>57</v>
      </c>
      <c r="AN45" s="602" t="s">
        <v>57</v>
      </c>
      <c r="AO45" s="86">
        <v>1094.1000000000001</v>
      </c>
      <c r="AP45" s="86">
        <v>2595.0162</v>
      </c>
      <c r="AQ45" s="86">
        <v>607.95000000000005</v>
      </c>
      <c r="AR45" s="86">
        <v>837.90000000000009</v>
      </c>
    </row>
    <row r="46" spans="1:48" ht="15.9" customHeight="1">
      <c r="A46" s="223" t="s">
        <v>407</v>
      </c>
      <c r="B46" s="153">
        <f t="shared" si="47"/>
        <v>400</v>
      </c>
      <c r="C46" s="153" t="str">
        <f t="shared" si="48"/>
        <v>460V, 3 Ph</v>
      </c>
      <c r="D46" s="153" t="s">
        <v>701</v>
      </c>
      <c r="E46" s="331">
        <f t="shared" si="22"/>
        <v>87792</v>
      </c>
      <c r="F46" s="343">
        <f t="shared" si="23"/>
        <v>6725.25</v>
      </c>
      <c r="G46" s="304" t="str">
        <f t="shared" si="24"/>
        <v>-</v>
      </c>
      <c r="H46" s="597" t="s">
        <v>488</v>
      </c>
      <c r="I46" s="304">
        <f t="shared" si="52"/>
        <v>806.26140000000009</v>
      </c>
      <c r="J46" s="304">
        <f t="shared" si="52"/>
        <v>409.73940000000005</v>
      </c>
      <c r="K46" s="344">
        <f t="shared" si="52"/>
        <v>464.81190000000004</v>
      </c>
      <c r="L46" s="304">
        <f t="shared" si="52"/>
        <v>637.35</v>
      </c>
      <c r="M46" s="304" t="str">
        <f t="shared" si="52"/>
        <v>-</v>
      </c>
      <c r="N46" s="304" t="str">
        <f t="shared" si="52"/>
        <v>-</v>
      </c>
      <c r="O46" s="304">
        <f t="shared" si="49"/>
        <v>1094.1000000000001</v>
      </c>
      <c r="P46" s="304">
        <f t="shared" si="50"/>
        <v>2595.0162</v>
      </c>
      <c r="Q46" s="304">
        <f t="shared" si="50"/>
        <v>607.95000000000005</v>
      </c>
      <c r="R46" s="347">
        <f t="shared" si="51"/>
        <v>837.90000000000009</v>
      </c>
      <c r="S46" s="345" t="s">
        <v>406</v>
      </c>
      <c r="T46" s="346" t="s">
        <v>57</v>
      </c>
      <c r="U46" s="62"/>
      <c r="Y46" s="62"/>
      <c r="Z46" s="62" t="s">
        <v>408</v>
      </c>
      <c r="AA46" s="15" t="s">
        <v>407</v>
      </c>
      <c r="AB46" s="15">
        <v>400</v>
      </c>
      <c r="AC46" s="15" t="s">
        <v>373</v>
      </c>
      <c r="AD46" s="86">
        <v>87792</v>
      </c>
      <c r="AE46" s="86" t="s">
        <v>412</v>
      </c>
      <c r="AF46" s="86">
        <v>6725.25</v>
      </c>
      <c r="AG46" s="86" t="s">
        <v>412</v>
      </c>
      <c r="AH46" s="86">
        <v>806.26140000000009</v>
      </c>
      <c r="AI46" s="86">
        <v>409.73940000000005</v>
      </c>
      <c r="AJ46" s="86">
        <v>464.81190000000004</v>
      </c>
      <c r="AK46" s="86">
        <v>637.35</v>
      </c>
      <c r="AL46" s="602" t="s">
        <v>57</v>
      </c>
      <c r="AM46" s="602" t="s">
        <v>57</v>
      </c>
      <c r="AN46" s="602" t="s">
        <v>57</v>
      </c>
      <c r="AO46" s="86">
        <v>1094.1000000000001</v>
      </c>
      <c r="AP46" s="86">
        <v>2595.0162</v>
      </c>
      <c r="AQ46" s="86">
        <v>607.95000000000005</v>
      </c>
      <c r="AR46" s="86">
        <v>837.90000000000009</v>
      </c>
    </row>
    <row r="47" spans="1:48" ht="15.9" customHeight="1">
      <c r="A47" s="167" t="s">
        <v>409</v>
      </c>
      <c r="B47" s="75">
        <f t="shared" si="47"/>
        <v>500</v>
      </c>
      <c r="C47" s="75" t="str">
        <f t="shared" si="48"/>
        <v>460V, 3 Ph</v>
      </c>
      <c r="D47" s="75" t="s">
        <v>881</v>
      </c>
      <c r="E47" s="338">
        <f t="shared" si="22"/>
        <v>112829</v>
      </c>
      <c r="F47" s="309">
        <f t="shared" si="23"/>
        <v>7695.4500000000007</v>
      </c>
      <c r="G47" s="310" t="str">
        <f t="shared" si="24"/>
        <v>-</v>
      </c>
      <c r="H47" s="596" t="s">
        <v>488</v>
      </c>
      <c r="I47" s="310">
        <f t="shared" si="52"/>
        <v>806.26140000000009</v>
      </c>
      <c r="J47" s="310">
        <f t="shared" si="52"/>
        <v>409.73940000000005</v>
      </c>
      <c r="K47" s="311">
        <f t="shared" si="52"/>
        <v>464.81190000000004</v>
      </c>
      <c r="L47" s="310">
        <f t="shared" si="52"/>
        <v>637.35</v>
      </c>
      <c r="M47" s="310" t="str">
        <f t="shared" si="52"/>
        <v>-</v>
      </c>
      <c r="N47" s="310" t="str">
        <f t="shared" si="52"/>
        <v>-</v>
      </c>
      <c r="O47" s="310">
        <f t="shared" si="49"/>
        <v>1094.1000000000001</v>
      </c>
      <c r="P47" s="310">
        <f t="shared" si="50"/>
        <v>2595.0162</v>
      </c>
      <c r="Q47" s="310">
        <f t="shared" si="50"/>
        <v>607.95000000000005</v>
      </c>
      <c r="R47" s="313">
        <f t="shared" si="51"/>
        <v>837.90000000000009</v>
      </c>
      <c r="S47" s="320" t="s">
        <v>406</v>
      </c>
      <c r="T47" s="315" t="s">
        <v>57</v>
      </c>
      <c r="U47" s="62"/>
      <c r="Y47" s="62"/>
      <c r="Z47" s="62" t="s">
        <v>410</v>
      </c>
      <c r="AA47" s="15" t="s">
        <v>409</v>
      </c>
      <c r="AB47" s="15">
        <v>500</v>
      </c>
      <c r="AC47" s="15" t="s">
        <v>373</v>
      </c>
      <c r="AD47" s="86">
        <v>112829</v>
      </c>
      <c r="AE47" s="86" t="s">
        <v>412</v>
      </c>
      <c r="AF47" s="86">
        <v>7695.4500000000007</v>
      </c>
      <c r="AG47" s="86" t="s">
        <v>412</v>
      </c>
      <c r="AH47" s="86">
        <v>806.26140000000009</v>
      </c>
      <c r="AI47" s="86">
        <v>409.73940000000005</v>
      </c>
      <c r="AJ47" s="86">
        <v>464.81190000000004</v>
      </c>
      <c r="AK47" s="86">
        <v>637.35</v>
      </c>
      <c r="AL47" s="602" t="s">
        <v>57</v>
      </c>
      <c r="AM47" s="602" t="s">
        <v>57</v>
      </c>
      <c r="AN47" s="602" t="s">
        <v>57</v>
      </c>
      <c r="AO47" s="86">
        <v>1094.1000000000001</v>
      </c>
      <c r="AP47" s="86">
        <v>2595.0162</v>
      </c>
      <c r="AQ47" s="86">
        <v>607.95000000000005</v>
      </c>
      <c r="AR47" s="86">
        <v>837.90000000000009</v>
      </c>
    </row>
    <row r="48" spans="1:48" ht="15.9" customHeight="1">
      <c r="A48" s="223" t="s">
        <v>892</v>
      </c>
      <c r="B48" s="153" t="str">
        <f t="shared" si="47"/>
        <v>-</v>
      </c>
      <c r="C48" s="153" t="str">
        <f t="shared" si="48"/>
        <v>460V, 3 Ph</v>
      </c>
      <c r="D48" s="153" t="s">
        <v>57</v>
      </c>
      <c r="E48" s="331">
        <f t="shared" si="22"/>
        <v>163682</v>
      </c>
      <c r="F48" s="343">
        <f t="shared" si="23"/>
        <v>13109.457900000001</v>
      </c>
      <c r="G48" s="304" t="str">
        <f t="shared" si="24"/>
        <v>-</v>
      </c>
      <c r="H48" s="597" t="s">
        <v>488</v>
      </c>
      <c r="I48" s="304">
        <f t="shared" si="52"/>
        <v>806.26140000000009</v>
      </c>
      <c r="J48" s="304">
        <f t="shared" si="52"/>
        <v>409.73940000000005</v>
      </c>
      <c r="K48" s="344">
        <f t="shared" si="52"/>
        <v>464.81190000000004</v>
      </c>
      <c r="L48" s="304">
        <f t="shared" si="52"/>
        <v>637.35</v>
      </c>
      <c r="M48" s="304" t="str">
        <f t="shared" si="52"/>
        <v>-</v>
      </c>
      <c r="N48" s="304" t="str">
        <f t="shared" si="52"/>
        <v>-</v>
      </c>
      <c r="O48" s="304">
        <f t="shared" si="49"/>
        <v>1094.1000000000001</v>
      </c>
      <c r="P48" s="304">
        <f t="shared" si="50"/>
        <v>2595.0162</v>
      </c>
      <c r="Q48" s="304">
        <f t="shared" si="50"/>
        <v>607.95000000000005</v>
      </c>
      <c r="R48" s="607" t="s">
        <v>488</v>
      </c>
      <c r="S48" s="345" t="s">
        <v>57</v>
      </c>
      <c r="T48" s="346" t="s">
        <v>57</v>
      </c>
      <c r="U48" s="62"/>
      <c r="Y48" s="62"/>
      <c r="Z48" s="62" t="s">
        <v>411</v>
      </c>
      <c r="AA48" s="15" t="s">
        <v>890</v>
      </c>
      <c r="AB48" s="15" t="s">
        <v>57</v>
      </c>
      <c r="AC48" s="15" t="s">
        <v>373</v>
      </c>
      <c r="AD48" s="86">
        <v>163682</v>
      </c>
      <c r="AE48" s="86" t="s">
        <v>412</v>
      </c>
      <c r="AF48" s="86">
        <v>13109.457900000001</v>
      </c>
      <c r="AG48" s="86" t="s">
        <v>412</v>
      </c>
      <c r="AH48" s="86">
        <v>806.26140000000009</v>
      </c>
      <c r="AI48" s="86">
        <v>409.73940000000005</v>
      </c>
      <c r="AJ48" s="86">
        <v>464.81190000000004</v>
      </c>
      <c r="AK48" s="86">
        <v>637.35</v>
      </c>
      <c r="AL48" s="602" t="s">
        <v>57</v>
      </c>
      <c r="AM48" s="602" t="s">
        <v>57</v>
      </c>
      <c r="AN48" s="602" t="s">
        <v>57</v>
      </c>
      <c r="AO48" s="86">
        <v>1094.1000000000001</v>
      </c>
      <c r="AP48" s="86">
        <v>2595.0162</v>
      </c>
      <c r="AQ48" s="86">
        <v>607.95000000000005</v>
      </c>
      <c r="AR48" s="86">
        <v>837.90000000000009</v>
      </c>
    </row>
    <row r="49" spans="1:45" ht="15.9" hidden="1" customHeight="1">
      <c r="A49" s="223" t="s">
        <v>893</v>
      </c>
      <c r="B49" s="153" t="str">
        <f>AB49</f>
        <v>-</v>
      </c>
      <c r="C49" s="153" t="str">
        <f t="shared" si="48"/>
        <v>460V, 3 Ph</v>
      </c>
      <c r="D49" s="153" t="s">
        <v>57</v>
      </c>
      <c r="E49" s="606">
        <f t="shared" si="22"/>
        <v>244669</v>
      </c>
      <c r="F49" s="342">
        <f t="shared" si="23"/>
        <v>13860</v>
      </c>
      <c r="G49" s="304" t="str">
        <f t="shared" si="24"/>
        <v>-</v>
      </c>
      <c r="H49" s="596" t="s">
        <v>488</v>
      </c>
      <c r="I49" s="304">
        <f t="shared" si="52"/>
        <v>806.40000000000009</v>
      </c>
      <c r="J49" s="304">
        <f t="shared" si="52"/>
        <v>409.5</v>
      </c>
      <c r="K49" s="344">
        <f t="shared" si="52"/>
        <v>465.15000000000003</v>
      </c>
      <c r="L49" s="304">
        <f t="shared" si="52"/>
        <v>637.35</v>
      </c>
      <c r="M49" s="304" t="str">
        <f t="shared" si="52"/>
        <v>-</v>
      </c>
      <c r="N49" s="304" t="str">
        <f t="shared" si="52"/>
        <v>-</v>
      </c>
      <c r="O49" s="304" t="str">
        <f t="shared" si="49"/>
        <v>-</v>
      </c>
      <c r="P49" s="304">
        <f t="shared" si="50"/>
        <v>2594.5500000000002</v>
      </c>
      <c r="Q49" s="304">
        <f t="shared" si="50"/>
        <v>607.95000000000005</v>
      </c>
      <c r="R49" s="607" t="s">
        <v>488</v>
      </c>
      <c r="S49" s="345" t="s">
        <v>57</v>
      </c>
      <c r="T49" s="346" t="s">
        <v>57</v>
      </c>
      <c r="U49" s="62"/>
      <c r="Y49" s="62"/>
      <c r="Z49" s="62"/>
      <c r="AA49" s="15" t="s">
        <v>891</v>
      </c>
      <c r="AB49" s="15" t="s">
        <v>57</v>
      </c>
      <c r="AC49" s="15" t="s">
        <v>373</v>
      </c>
      <c r="AD49" s="86">
        <v>244669</v>
      </c>
      <c r="AE49" s="86" t="s">
        <v>412</v>
      </c>
      <c r="AF49" s="86">
        <v>13860</v>
      </c>
      <c r="AG49" s="86" t="s">
        <v>412</v>
      </c>
      <c r="AH49" s="86">
        <v>806.40000000000009</v>
      </c>
      <c r="AI49" s="86">
        <v>409.5</v>
      </c>
      <c r="AJ49" s="86">
        <v>465.15000000000003</v>
      </c>
      <c r="AK49" s="86">
        <v>637.35</v>
      </c>
      <c r="AL49" s="602" t="s">
        <v>57</v>
      </c>
      <c r="AM49" s="602" t="s">
        <v>57</v>
      </c>
      <c r="AN49" s="602" t="s">
        <v>57</v>
      </c>
      <c r="AO49" s="602" t="s">
        <v>57</v>
      </c>
      <c r="AP49" s="86">
        <v>2594.5500000000002</v>
      </c>
      <c r="AQ49" s="86">
        <v>607.95000000000005</v>
      </c>
      <c r="AR49" s="86" t="s">
        <v>412</v>
      </c>
    </row>
    <row r="50" spans="1:45">
      <c r="A50" s="566" t="s">
        <v>187</v>
      </c>
      <c r="B50" s="566"/>
      <c r="C50" s="566"/>
      <c r="D50" s="566"/>
      <c r="E50" s="566"/>
      <c r="F50" s="566"/>
      <c r="G50" s="414"/>
      <c r="H50" s="566"/>
      <c r="I50" s="414"/>
      <c r="J50" s="414"/>
      <c r="K50" s="414"/>
      <c r="L50" s="414"/>
      <c r="M50" s="414"/>
      <c r="N50" s="414"/>
      <c r="O50" s="414"/>
      <c r="P50" s="414"/>
      <c r="Q50" s="414"/>
      <c r="R50" s="414"/>
      <c r="S50" s="442"/>
      <c r="T50" s="443"/>
      <c r="U50" s="348"/>
      <c r="Y50" s="348"/>
    </row>
    <row r="51" spans="1:45">
      <c r="A51" s="416" t="s">
        <v>60</v>
      </c>
      <c r="B51" s="692" t="s">
        <v>267</v>
      </c>
      <c r="C51" s="692"/>
      <c r="D51" s="692"/>
      <c r="E51" s="692"/>
      <c r="F51" s="692"/>
      <c r="G51" s="693"/>
      <c r="H51" s="417">
        <f t="shared" ref="H51:H63" si="53">AC116*$B$3</f>
        <v>408.63794999999999</v>
      </c>
      <c r="L51" s="282"/>
      <c r="M51" s="282"/>
      <c r="N51" s="282"/>
      <c r="O51" s="282"/>
      <c r="P51" s="282"/>
      <c r="Q51" s="282"/>
    </row>
    <row r="52" spans="1:45">
      <c r="A52" s="292" t="s">
        <v>189</v>
      </c>
      <c r="B52" s="666" t="s">
        <v>190</v>
      </c>
      <c r="C52" s="666"/>
      <c r="D52" s="666"/>
      <c r="E52" s="666"/>
      <c r="F52" s="666"/>
      <c r="G52" s="667"/>
      <c r="H52" s="281">
        <f t="shared" si="53"/>
        <v>498.95685000000003</v>
      </c>
      <c r="L52" s="282"/>
      <c r="M52" s="282"/>
      <c r="N52" s="282"/>
      <c r="O52" s="282"/>
      <c r="P52" s="282"/>
      <c r="Q52" s="282"/>
    </row>
    <row r="53" spans="1:45">
      <c r="A53" s="416" t="s">
        <v>191</v>
      </c>
      <c r="B53" s="692" t="s">
        <v>192</v>
      </c>
      <c r="C53" s="692"/>
      <c r="D53" s="692"/>
      <c r="E53" s="692"/>
      <c r="F53" s="692"/>
      <c r="G53" s="693"/>
      <c r="H53" s="417">
        <f t="shared" si="53"/>
        <v>547.42065000000002</v>
      </c>
      <c r="L53" s="282"/>
      <c r="M53" s="282"/>
      <c r="N53" s="282"/>
      <c r="O53" s="282"/>
      <c r="P53" s="282"/>
      <c r="Q53" s="282"/>
    </row>
    <row r="54" spans="1:45">
      <c r="A54" s="292" t="s">
        <v>193</v>
      </c>
      <c r="B54" s="666" t="s">
        <v>194</v>
      </c>
      <c r="C54" s="666"/>
      <c r="D54" s="666"/>
      <c r="E54" s="666"/>
      <c r="F54" s="666"/>
      <c r="G54" s="667"/>
      <c r="H54" s="281">
        <f t="shared" si="53"/>
        <v>646.55115000000001</v>
      </c>
      <c r="L54" s="282"/>
      <c r="M54" s="282"/>
      <c r="N54" s="282"/>
      <c r="O54" s="282"/>
      <c r="P54" s="282"/>
      <c r="Q54" s="282"/>
    </row>
    <row r="55" spans="1:45">
      <c r="A55" s="416" t="s">
        <v>337</v>
      </c>
      <c r="B55" s="692" t="s">
        <v>338</v>
      </c>
      <c r="C55" s="692"/>
      <c r="D55" s="692"/>
      <c r="E55" s="692"/>
      <c r="F55" s="692"/>
      <c r="G55" s="693"/>
      <c r="H55" s="417">
        <f t="shared" si="53"/>
        <v>2166.55215</v>
      </c>
      <c r="L55" s="282"/>
      <c r="M55" s="282"/>
      <c r="N55" s="282"/>
      <c r="O55" s="282"/>
      <c r="P55" s="282"/>
      <c r="Q55" s="282"/>
    </row>
    <row r="56" spans="1:45">
      <c r="A56" s="292" t="s">
        <v>339</v>
      </c>
      <c r="B56" s="666" t="s">
        <v>340</v>
      </c>
      <c r="C56" s="666"/>
      <c r="D56" s="666"/>
      <c r="E56" s="666"/>
      <c r="F56" s="666"/>
      <c r="G56" s="667"/>
      <c r="H56" s="281">
        <f t="shared" si="53"/>
        <v>1870.2621000000001</v>
      </c>
      <c r="L56" s="282"/>
      <c r="M56" s="282"/>
      <c r="N56" s="282"/>
      <c r="O56" s="282"/>
      <c r="P56" s="282"/>
      <c r="Q56" s="282"/>
    </row>
    <row r="57" spans="1:45">
      <c r="A57" s="416" t="s">
        <v>413</v>
      </c>
      <c r="B57" s="692" t="s">
        <v>342</v>
      </c>
      <c r="C57" s="692"/>
      <c r="D57" s="692"/>
      <c r="E57" s="692"/>
      <c r="F57" s="692"/>
      <c r="G57" s="693"/>
      <c r="H57" s="417">
        <f t="shared" si="53"/>
        <v>340.34805000000006</v>
      </c>
      <c r="L57" s="282"/>
      <c r="M57" s="282"/>
      <c r="N57" s="282"/>
      <c r="O57" s="282"/>
      <c r="P57" s="282"/>
      <c r="Q57" s="282"/>
    </row>
    <row r="58" spans="1:45">
      <c r="A58" s="292" t="s">
        <v>345</v>
      </c>
      <c r="B58" s="666" t="s">
        <v>346</v>
      </c>
      <c r="C58" s="666"/>
      <c r="D58" s="666"/>
      <c r="E58" s="666"/>
      <c r="F58" s="666"/>
      <c r="G58" s="667"/>
      <c r="H58" s="281">
        <f t="shared" si="53"/>
        <v>211.47840000000002</v>
      </c>
      <c r="L58" s="282"/>
      <c r="M58" s="282"/>
      <c r="N58" s="282"/>
      <c r="O58" s="282"/>
      <c r="P58" s="282"/>
      <c r="Q58" s="282"/>
    </row>
    <row r="59" spans="1:45">
      <c r="A59" s="416" t="s">
        <v>347</v>
      </c>
      <c r="B59" s="692" t="s">
        <v>414</v>
      </c>
      <c r="C59" s="692"/>
      <c r="D59" s="692"/>
      <c r="E59" s="692"/>
      <c r="F59" s="692"/>
      <c r="G59" s="693"/>
      <c r="H59" s="417">
        <f t="shared" si="53"/>
        <v>8912.9333999999999</v>
      </c>
      <c r="L59" s="282"/>
      <c r="M59" s="282"/>
      <c r="N59" s="282"/>
      <c r="O59" s="282"/>
      <c r="P59" s="282"/>
      <c r="Q59" s="282"/>
      <c r="Y59" s="349"/>
      <c r="Z59" s="349"/>
    </row>
    <row r="60" spans="1:45">
      <c r="A60" s="292" t="s">
        <v>197</v>
      </c>
      <c r="B60" s="666" t="s">
        <v>415</v>
      </c>
      <c r="C60" s="666"/>
      <c r="D60" s="666"/>
      <c r="E60" s="666"/>
      <c r="F60" s="666"/>
      <c r="G60" s="667"/>
      <c r="H60" s="281">
        <f t="shared" si="53"/>
        <v>327.13065</v>
      </c>
      <c r="L60" s="282"/>
      <c r="M60" s="282"/>
      <c r="N60" s="282"/>
      <c r="O60" s="282"/>
      <c r="P60" s="282"/>
      <c r="Q60" s="282"/>
      <c r="R60" s="62"/>
      <c r="S60" s="62"/>
      <c r="T60" s="62"/>
      <c r="U60" s="62"/>
      <c r="Y60" s="349"/>
      <c r="Z60" s="349"/>
      <c r="AS60" s="62"/>
    </row>
    <row r="61" spans="1:45">
      <c r="A61" s="416" t="s">
        <v>349</v>
      </c>
      <c r="B61" s="692" t="s">
        <v>416</v>
      </c>
      <c r="C61" s="692"/>
      <c r="D61" s="692"/>
      <c r="E61" s="692"/>
      <c r="F61" s="692"/>
      <c r="G61" s="693"/>
      <c r="H61" s="417">
        <f t="shared" si="53"/>
        <v>409.73940000000005</v>
      </c>
      <c r="L61" s="282"/>
      <c r="M61" s="282"/>
      <c r="N61" s="282"/>
      <c r="O61" s="282"/>
      <c r="P61" s="282"/>
      <c r="Q61" s="282"/>
      <c r="R61" s="62"/>
      <c r="S61" s="62"/>
      <c r="T61" s="62"/>
      <c r="U61" s="62"/>
      <c r="Y61" s="349"/>
      <c r="Z61" s="349"/>
      <c r="AS61" s="62"/>
    </row>
    <row r="62" spans="1:45">
      <c r="A62" s="527" t="s">
        <v>199</v>
      </c>
      <c r="B62" s="616" t="s">
        <v>333</v>
      </c>
      <c r="C62" s="616"/>
      <c r="D62" s="616"/>
      <c r="E62" s="616"/>
      <c r="F62" s="616"/>
      <c r="G62" s="689"/>
      <c r="H62" s="281">
        <f t="shared" si="53"/>
        <v>1458.45</v>
      </c>
      <c r="L62" s="282"/>
      <c r="M62" s="282"/>
      <c r="N62" s="282"/>
      <c r="O62" s="282"/>
      <c r="P62" s="282"/>
      <c r="Q62" s="282"/>
      <c r="R62" s="62"/>
      <c r="S62" s="62"/>
      <c r="T62" s="62"/>
      <c r="U62" s="62"/>
      <c r="Y62" s="349"/>
      <c r="Z62" s="349"/>
      <c r="AS62" s="62"/>
    </row>
    <row r="63" spans="1:45">
      <c r="A63" s="528" t="s">
        <v>334</v>
      </c>
      <c r="B63" s="690" t="s">
        <v>335</v>
      </c>
      <c r="C63" s="690"/>
      <c r="D63" s="690"/>
      <c r="E63" s="690"/>
      <c r="F63" s="690"/>
      <c r="G63" s="691"/>
      <c r="H63" s="417">
        <f t="shared" si="53"/>
        <v>605</v>
      </c>
      <c r="L63" s="282"/>
      <c r="M63" s="282"/>
      <c r="N63" s="282"/>
      <c r="O63" s="282"/>
      <c r="P63" s="282"/>
      <c r="Q63" s="282"/>
      <c r="R63" s="62"/>
      <c r="S63" s="62"/>
      <c r="T63" s="62"/>
      <c r="U63" s="62"/>
      <c r="Y63" s="349"/>
      <c r="Z63" s="349"/>
      <c r="AS63" s="62"/>
    </row>
    <row r="64" spans="1:45">
      <c r="A64" s="413"/>
      <c r="B64" s="414"/>
      <c r="C64" s="414"/>
      <c r="D64" s="414"/>
      <c r="E64" s="414"/>
      <c r="F64" s="414"/>
      <c r="G64" s="414"/>
      <c r="H64" s="414"/>
      <c r="L64" s="282"/>
      <c r="M64" s="282"/>
      <c r="N64" s="282"/>
      <c r="O64" s="282"/>
      <c r="P64" s="282"/>
      <c r="Q64" s="282"/>
      <c r="R64" s="62"/>
      <c r="S64" s="62"/>
      <c r="T64" s="62"/>
      <c r="U64" s="62"/>
      <c r="Y64" s="349"/>
      <c r="Z64" s="349"/>
      <c r="AS64" s="62"/>
    </row>
    <row r="65" spans="1:26">
      <c r="A65" s="113"/>
      <c r="B65" s="15"/>
      <c r="C65" s="15"/>
      <c r="D65" s="15"/>
      <c r="E65" s="15"/>
      <c r="I65" s="15"/>
      <c r="J65" s="15"/>
      <c r="K65" s="15"/>
      <c r="L65" s="282"/>
      <c r="M65" s="282"/>
      <c r="N65" s="282"/>
      <c r="O65" s="282"/>
      <c r="P65" s="282"/>
      <c r="Q65" s="282"/>
      <c r="Y65" s="349"/>
      <c r="Z65" s="349"/>
    </row>
    <row r="66" spans="1:26" ht="15.6">
      <c r="A66" s="695" t="s">
        <v>894</v>
      </c>
      <c r="B66" s="695"/>
      <c r="C66" s="695"/>
      <c r="D66" s="695"/>
      <c r="E66" s="695"/>
      <c r="F66" s="695"/>
      <c r="G66" s="695"/>
      <c r="H66" s="695"/>
      <c r="I66" s="15"/>
      <c r="J66" s="15"/>
      <c r="K66" s="15"/>
      <c r="L66" s="15"/>
      <c r="M66" s="15"/>
      <c r="N66" s="15"/>
      <c r="O66" s="15"/>
      <c r="P66" s="15"/>
      <c r="Q66" s="15"/>
    </row>
    <row r="67" spans="1:26">
      <c r="A67" s="113"/>
      <c r="B67" s="15"/>
      <c r="C67" s="15"/>
      <c r="D67" s="15"/>
      <c r="E67" s="15"/>
      <c r="I67" s="15"/>
      <c r="J67" s="15"/>
      <c r="K67" s="15"/>
      <c r="L67" s="15"/>
      <c r="M67" s="15"/>
      <c r="N67" s="15"/>
      <c r="O67" s="15"/>
      <c r="P67" s="15"/>
      <c r="Q67" s="15"/>
    </row>
    <row r="68" spans="1:26">
      <c r="A68" s="113"/>
      <c r="B68" s="15"/>
      <c r="C68" s="15"/>
      <c r="D68" s="15"/>
      <c r="E68" s="15"/>
      <c r="I68" s="15"/>
      <c r="J68" s="15"/>
      <c r="K68" s="15"/>
      <c r="L68" s="15"/>
      <c r="M68" s="15"/>
      <c r="N68" s="15"/>
      <c r="O68" s="15"/>
      <c r="P68" s="15"/>
      <c r="Q68" s="15"/>
    </row>
    <row r="69" spans="1:26">
      <c r="A69" s="113"/>
      <c r="B69" s="15"/>
      <c r="C69" s="15"/>
      <c r="D69" s="15"/>
      <c r="E69" s="15"/>
      <c r="I69" s="15"/>
      <c r="J69" s="15"/>
      <c r="K69" s="15"/>
      <c r="L69" s="15"/>
      <c r="M69" s="15"/>
      <c r="N69" s="15"/>
      <c r="O69" s="15"/>
      <c r="P69" s="15"/>
      <c r="Q69" s="15"/>
    </row>
    <row r="72" spans="1:26">
      <c r="A72" s="113"/>
      <c r="B72" s="15"/>
      <c r="C72" s="15"/>
      <c r="D72" s="15"/>
      <c r="E72" s="15"/>
      <c r="I72" s="15"/>
      <c r="J72" s="15"/>
      <c r="K72" s="15"/>
      <c r="L72" s="15"/>
      <c r="M72" s="15"/>
      <c r="N72" s="15"/>
      <c r="O72" s="15"/>
      <c r="P72" s="15"/>
      <c r="Q72" s="15"/>
    </row>
    <row r="73" spans="1:26">
      <c r="A73" s="113"/>
      <c r="B73" s="15"/>
      <c r="C73" s="15"/>
      <c r="D73" s="15"/>
      <c r="E73" s="15"/>
      <c r="I73" s="15"/>
      <c r="J73" s="15"/>
      <c r="K73" s="15"/>
      <c r="L73" s="15"/>
      <c r="M73" s="15"/>
      <c r="N73" s="15"/>
      <c r="O73" s="15"/>
      <c r="P73" s="15"/>
      <c r="Q73" s="15"/>
    </row>
    <row r="83" spans="18:45">
      <c r="AA83" s="15" t="s">
        <v>201</v>
      </c>
    </row>
    <row r="84" spans="18:45">
      <c r="R84" s="62"/>
      <c r="S84" s="62"/>
      <c r="T84" s="62"/>
      <c r="U84" s="62"/>
      <c r="Y84" s="62"/>
      <c r="Z84" s="62"/>
      <c r="AA84" s="15" t="s">
        <v>202</v>
      </c>
      <c r="AB84" s="15" t="s">
        <v>203</v>
      </c>
      <c r="AC84" s="15" t="s">
        <v>204</v>
      </c>
      <c r="AD84" s="15" t="s">
        <v>205</v>
      </c>
      <c r="AE84" s="15" t="s">
        <v>206</v>
      </c>
      <c r="AS84" s="62"/>
    </row>
    <row r="85" spans="18:45">
      <c r="R85" s="62"/>
      <c r="S85" s="62"/>
      <c r="T85" s="62"/>
      <c r="U85" s="62"/>
      <c r="Y85" s="62"/>
      <c r="Z85" s="62"/>
      <c r="AA85" s="15" t="s">
        <v>207</v>
      </c>
      <c r="AB85" s="15">
        <v>5000</v>
      </c>
      <c r="AC85" s="15">
        <v>-1</v>
      </c>
      <c r="AD85" s="15" t="s">
        <v>208</v>
      </c>
      <c r="AE85" s="15" t="s">
        <v>209</v>
      </c>
      <c r="AS85" s="62"/>
    </row>
    <row r="86" spans="18:45">
      <c r="R86" s="62"/>
      <c r="S86" s="62"/>
      <c r="T86" s="62"/>
      <c r="U86" s="62"/>
      <c r="Y86" s="62"/>
      <c r="Z86" s="62"/>
      <c r="AA86" s="15" t="s">
        <v>85</v>
      </c>
      <c r="AB86" s="15">
        <v>7000</v>
      </c>
      <c r="AC86" s="15">
        <v>-1</v>
      </c>
      <c r="AD86" s="15" t="s">
        <v>210</v>
      </c>
      <c r="AE86" s="15" t="s">
        <v>211</v>
      </c>
      <c r="AS86" s="62"/>
    </row>
    <row r="87" spans="18:45">
      <c r="R87" s="62"/>
      <c r="S87" s="62"/>
      <c r="T87" s="62"/>
      <c r="U87" s="62"/>
      <c r="Y87" s="62"/>
      <c r="Z87" s="62"/>
      <c r="AA87" s="15" t="s">
        <v>86</v>
      </c>
      <c r="AB87" s="15">
        <v>7000</v>
      </c>
      <c r="AC87" s="15">
        <v>-1</v>
      </c>
      <c r="AD87" s="15" t="s">
        <v>212</v>
      </c>
      <c r="AE87" s="15" t="s">
        <v>213</v>
      </c>
      <c r="AS87" s="62"/>
    </row>
    <row r="88" spans="18:45">
      <c r="R88" s="62"/>
      <c r="S88" s="62"/>
      <c r="T88" s="62"/>
      <c r="U88" s="62"/>
      <c r="Y88" s="62"/>
      <c r="Z88" s="62"/>
      <c r="AA88" s="15" t="s">
        <v>87</v>
      </c>
      <c r="AB88" s="15">
        <v>10200</v>
      </c>
      <c r="AC88" s="15">
        <v>-1</v>
      </c>
      <c r="AD88" s="15" t="s">
        <v>214</v>
      </c>
      <c r="AE88" s="15" t="s">
        <v>215</v>
      </c>
      <c r="AS88" s="62"/>
    </row>
    <row r="89" spans="18:45">
      <c r="R89" s="62"/>
      <c r="S89" s="62"/>
      <c r="T89" s="62"/>
      <c r="U89" s="62"/>
      <c r="Y89" s="62"/>
      <c r="Z89" s="62"/>
      <c r="AA89" s="15" t="s">
        <v>842</v>
      </c>
      <c r="AB89" s="15">
        <v>10200</v>
      </c>
      <c r="AC89" s="15">
        <v>-1</v>
      </c>
      <c r="AD89" s="15" t="s">
        <v>417</v>
      </c>
      <c r="AE89" s="15" t="s">
        <v>418</v>
      </c>
      <c r="AS89" s="62"/>
    </row>
    <row r="90" spans="18:45">
      <c r="R90" s="62"/>
      <c r="S90" s="62"/>
      <c r="T90" s="62"/>
      <c r="U90" s="62"/>
      <c r="Y90" s="62"/>
      <c r="Z90" s="62"/>
      <c r="AA90" s="15" t="s">
        <v>275</v>
      </c>
      <c r="AB90" s="15">
        <v>10600</v>
      </c>
      <c r="AC90" s="15">
        <v>-1</v>
      </c>
      <c r="AD90" s="15" t="s">
        <v>873</v>
      </c>
      <c r="AE90" s="604" t="s">
        <v>874</v>
      </c>
      <c r="AS90" s="62"/>
    </row>
    <row r="91" spans="18:45">
      <c r="R91" s="62"/>
      <c r="S91" s="62"/>
      <c r="T91" s="62"/>
      <c r="U91" s="62"/>
      <c r="Y91" s="62"/>
      <c r="Z91" s="62"/>
      <c r="AA91" s="15" t="s">
        <v>88</v>
      </c>
      <c r="AB91" s="15">
        <v>10800</v>
      </c>
      <c r="AC91" s="86">
        <v>767.86800000000005</v>
      </c>
      <c r="AD91" s="15" t="s">
        <v>216</v>
      </c>
      <c r="AE91" s="15" t="s">
        <v>118</v>
      </c>
      <c r="AS91" s="62"/>
    </row>
    <row r="92" spans="18:45">
      <c r="R92" s="62"/>
      <c r="S92" s="62"/>
      <c r="T92" s="62"/>
      <c r="U92" s="62"/>
      <c r="Y92" s="62"/>
      <c r="Z92" s="62"/>
      <c r="AA92" s="15" t="s">
        <v>89</v>
      </c>
      <c r="AB92" s="15">
        <v>10800</v>
      </c>
      <c r="AC92" s="86">
        <v>390.22800000000001</v>
      </c>
      <c r="AD92" s="15" t="s">
        <v>119</v>
      </c>
      <c r="AE92" s="15" t="s">
        <v>119</v>
      </c>
      <c r="AS92" s="62"/>
    </row>
    <row r="93" spans="18:45">
      <c r="R93" s="62"/>
      <c r="S93" s="62"/>
      <c r="T93" s="62"/>
      <c r="U93" s="62"/>
      <c r="Y93" s="62"/>
      <c r="Z93" s="62"/>
      <c r="AA93" s="15" t="s">
        <v>90</v>
      </c>
      <c r="AB93" s="15">
        <v>10800</v>
      </c>
      <c r="AC93" s="86">
        <v>442.678</v>
      </c>
      <c r="AD93" s="15" t="s">
        <v>217</v>
      </c>
      <c r="AE93" s="15" t="s">
        <v>218</v>
      </c>
      <c r="AS93" s="62"/>
    </row>
    <row r="94" spans="18:45">
      <c r="R94" s="62"/>
      <c r="S94" s="62"/>
      <c r="T94" s="62"/>
      <c r="U94" s="62"/>
      <c r="Y94" s="62"/>
      <c r="Z94" s="62"/>
      <c r="AA94" s="15" t="s">
        <v>840</v>
      </c>
      <c r="AB94" s="15">
        <v>11200</v>
      </c>
      <c r="AC94" s="86">
        <v>446.87400000000002</v>
      </c>
      <c r="AD94" s="15" t="s">
        <v>107</v>
      </c>
      <c r="AE94" s="15" t="s">
        <v>220</v>
      </c>
      <c r="AS94" s="62"/>
    </row>
    <row r="95" spans="18:45">
      <c r="R95" s="62"/>
      <c r="S95" s="62"/>
      <c r="T95" s="62"/>
      <c r="U95" s="62"/>
      <c r="Y95" s="62"/>
      <c r="Z95" s="62"/>
      <c r="AA95" s="15" t="s">
        <v>91</v>
      </c>
      <c r="AB95" s="15">
        <v>11500</v>
      </c>
      <c r="AC95" s="15">
        <v>-1</v>
      </c>
      <c r="AD95" s="15" t="s">
        <v>122</v>
      </c>
      <c r="AE95" s="15" t="s">
        <v>122</v>
      </c>
      <c r="AS95" s="62"/>
    </row>
    <row r="96" spans="18:45">
      <c r="R96" s="62"/>
      <c r="S96" s="62"/>
      <c r="T96" s="62"/>
      <c r="U96" s="62"/>
      <c r="Y96" s="62"/>
      <c r="Z96" s="62"/>
      <c r="AA96" s="15" t="s">
        <v>92</v>
      </c>
      <c r="AB96" s="15">
        <v>11500</v>
      </c>
      <c r="AC96" s="15">
        <v>-1</v>
      </c>
      <c r="AD96" s="15" t="s">
        <v>221</v>
      </c>
      <c r="AE96" s="15" t="s">
        <v>221</v>
      </c>
      <c r="AS96" s="62"/>
    </row>
    <row r="97" spans="18:45">
      <c r="R97" s="62"/>
      <c r="S97" s="62"/>
      <c r="T97" s="62"/>
      <c r="U97" s="62"/>
      <c r="Y97" s="62"/>
      <c r="Z97" s="62"/>
      <c r="AA97" s="15" t="s">
        <v>93</v>
      </c>
      <c r="AB97" s="15">
        <v>11600</v>
      </c>
      <c r="AC97" s="86">
        <v>-1</v>
      </c>
      <c r="AD97" s="15" t="s">
        <v>124</v>
      </c>
      <c r="AE97" s="15" t="s">
        <v>872</v>
      </c>
      <c r="AS97" s="62"/>
    </row>
    <row r="98" spans="18:45">
      <c r="R98" s="62"/>
      <c r="S98" s="62"/>
      <c r="T98" s="62"/>
      <c r="U98" s="62"/>
      <c r="Y98" s="62"/>
      <c r="Z98" s="62"/>
      <c r="AA98" s="15" t="s">
        <v>94</v>
      </c>
      <c r="AB98" s="15">
        <v>11900</v>
      </c>
      <c r="AC98" s="15">
        <v>-1</v>
      </c>
      <c r="AD98" s="15" t="s">
        <v>223</v>
      </c>
      <c r="AE98" s="15" t="s">
        <v>224</v>
      </c>
      <c r="AS98" s="62"/>
    </row>
    <row r="99" spans="18:45">
      <c r="R99" s="62"/>
      <c r="S99" s="62"/>
      <c r="T99" s="62"/>
      <c r="U99" s="62"/>
      <c r="Y99" s="62"/>
      <c r="Z99" s="62"/>
      <c r="AA99" s="15" t="s">
        <v>95</v>
      </c>
      <c r="AB99" s="15">
        <v>11900</v>
      </c>
      <c r="AC99" s="15">
        <v>-1</v>
      </c>
      <c r="AD99" s="15" t="s">
        <v>225</v>
      </c>
      <c r="AE99" s="15" t="s">
        <v>226</v>
      </c>
      <c r="AS99" s="62"/>
    </row>
    <row r="100" spans="18:45">
      <c r="R100" s="62"/>
      <c r="S100" s="62"/>
      <c r="T100" s="62"/>
      <c r="U100" s="62"/>
      <c r="Y100" s="62"/>
      <c r="Z100" s="62"/>
      <c r="AA100" s="15" t="s">
        <v>96</v>
      </c>
      <c r="AB100" s="15">
        <v>12600</v>
      </c>
      <c r="AC100" s="15">
        <v>-1</v>
      </c>
      <c r="AD100" s="15" t="s">
        <v>227</v>
      </c>
      <c r="AE100" s="15" t="s">
        <v>228</v>
      </c>
      <c r="AS100" s="62"/>
    </row>
    <row r="101" spans="18:45">
      <c r="R101" s="62"/>
      <c r="S101" s="62"/>
      <c r="T101" s="62"/>
      <c r="U101" s="62"/>
      <c r="Y101" s="62"/>
      <c r="Z101" s="62"/>
      <c r="AC101" s="86"/>
      <c r="AS101" s="62"/>
    </row>
    <row r="102" spans="18:45">
      <c r="R102" s="62"/>
      <c r="S102" s="62"/>
      <c r="T102" s="62"/>
      <c r="U102" s="62"/>
      <c r="Y102" s="62"/>
      <c r="Z102" s="62"/>
      <c r="AC102" s="86"/>
      <c r="AS102" s="62"/>
    </row>
    <row r="103" spans="18:45">
      <c r="R103" s="62"/>
      <c r="S103" s="62"/>
      <c r="T103" s="62"/>
      <c r="U103" s="62"/>
      <c r="Y103" s="62"/>
      <c r="Z103" s="62"/>
      <c r="AS103" s="62"/>
    </row>
    <row r="104" spans="18:45">
      <c r="R104" s="62"/>
      <c r="S104" s="62"/>
      <c r="T104" s="62"/>
      <c r="U104" s="62"/>
      <c r="Y104" s="62"/>
      <c r="Z104" s="62"/>
      <c r="AS104" s="62"/>
    </row>
    <row r="105" spans="18:45">
      <c r="R105" s="62"/>
      <c r="S105" s="62"/>
      <c r="T105" s="62"/>
      <c r="U105" s="62"/>
      <c r="Y105" s="62"/>
      <c r="Z105" s="62"/>
      <c r="AS105" s="62"/>
    </row>
    <row r="106" spans="18:45">
      <c r="R106" s="62"/>
      <c r="S106" s="62"/>
      <c r="T106" s="62"/>
      <c r="U106" s="62"/>
      <c r="Y106" s="62"/>
      <c r="Z106" s="62"/>
      <c r="AS106" s="62"/>
    </row>
    <row r="107" spans="18:45">
      <c r="R107" s="62"/>
      <c r="S107" s="62"/>
      <c r="T107" s="62"/>
      <c r="U107" s="62"/>
      <c r="Y107" s="62"/>
      <c r="Z107" s="62"/>
      <c r="AS107" s="62"/>
    </row>
    <row r="108" spans="18:45">
      <c r="R108" s="62"/>
      <c r="S108" s="62"/>
      <c r="T108" s="62"/>
      <c r="U108" s="62"/>
      <c r="Y108" s="62"/>
      <c r="Z108" s="62"/>
      <c r="AS108" s="62"/>
    </row>
    <row r="109" spans="18:45">
      <c r="R109" s="62"/>
      <c r="S109" s="62"/>
      <c r="T109" s="62"/>
      <c r="U109" s="62"/>
      <c r="Y109" s="62"/>
      <c r="Z109" s="62"/>
      <c r="AS109" s="62"/>
    </row>
    <row r="110" spans="18:45">
      <c r="R110" s="62"/>
      <c r="S110" s="62"/>
      <c r="T110" s="62"/>
      <c r="U110" s="62"/>
      <c r="Y110" s="62"/>
      <c r="Z110" s="62"/>
      <c r="AS110" s="62"/>
    </row>
    <row r="111" spans="18:45">
      <c r="R111" s="62"/>
      <c r="S111" s="62"/>
      <c r="T111" s="62"/>
      <c r="U111" s="62"/>
      <c r="Y111" s="62"/>
      <c r="Z111" s="62"/>
      <c r="AS111" s="62"/>
    </row>
    <row r="112" spans="18:45">
      <c r="R112" s="62"/>
      <c r="S112" s="62"/>
      <c r="T112" s="62"/>
      <c r="U112" s="62"/>
      <c r="Y112" s="62"/>
      <c r="Z112" s="62"/>
      <c r="AS112" s="62"/>
    </row>
    <row r="113" spans="18:46">
      <c r="R113" s="62"/>
      <c r="S113" s="62"/>
      <c r="T113" s="62"/>
      <c r="U113" s="62"/>
      <c r="Y113" s="62"/>
      <c r="Z113" s="62"/>
      <c r="AS113" s="62"/>
    </row>
    <row r="114" spans="18:46">
      <c r="R114" s="62"/>
      <c r="S114" s="62"/>
      <c r="T114" s="62"/>
      <c r="U114" s="62"/>
      <c r="Y114" s="62"/>
      <c r="Z114" s="62"/>
      <c r="AA114" s="15" t="s">
        <v>229</v>
      </c>
      <c r="AC114" s="15">
        <v>1.05</v>
      </c>
      <c r="AS114" s="62"/>
    </row>
    <row r="115" spans="18:46">
      <c r="R115" s="62"/>
      <c r="S115" s="62"/>
      <c r="T115" s="62"/>
      <c r="U115" s="62"/>
      <c r="Y115" s="62"/>
      <c r="Z115" s="62"/>
      <c r="AA115" s="15" t="s">
        <v>202</v>
      </c>
      <c r="AB115" s="15" t="s">
        <v>203</v>
      </c>
      <c r="AC115" s="15" t="s">
        <v>204</v>
      </c>
      <c r="AD115" s="15" t="s">
        <v>205</v>
      </c>
      <c r="AF115" s="15" t="s">
        <v>230</v>
      </c>
      <c r="AG115" s="15" t="s">
        <v>206</v>
      </c>
      <c r="AT115" s="62"/>
    </row>
    <row r="116" spans="18:46">
      <c r="R116" s="62"/>
      <c r="S116" s="62"/>
      <c r="T116" s="62"/>
      <c r="U116" s="62"/>
      <c r="Y116" s="62"/>
      <c r="Z116" s="62"/>
      <c r="AA116" s="15" t="s">
        <v>231</v>
      </c>
      <c r="AB116" s="15">
        <v>1</v>
      </c>
      <c r="AC116" s="294">
        <v>408.63794999999999</v>
      </c>
      <c r="AD116" s="15" t="s">
        <v>60</v>
      </c>
      <c r="AF116" s="15" t="s">
        <v>60</v>
      </c>
      <c r="AG116" s="15" t="s">
        <v>267</v>
      </c>
      <c r="AT116" s="62"/>
    </row>
    <row r="117" spans="18:46">
      <c r="R117" s="62"/>
      <c r="S117" s="62"/>
      <c r="T117" s="62"/>
      <c r="U117" s="62"/>
      <c r="Y117" s="62"/>
      <c r="Z117" s="62"/>
      <c r="AA117" s="15" t="s">
        <v>231</v>
      </c>
      <c r="AB117" s="15">
        <v>2</v>
      </c>
      <c r="AC117" s="294">
        <v>498.95685000000003</v>
      </c>
      <c r="AD117" s="15" t="s">
        <v>189</v>
      </c>
      <c r="AF117" s="15" t="s">
        <v>189</v>
      </c>
      <c r="AG117" s="15" t="s">
        <v>190</v>
      </c>
      <c r="AT117" s="62"/>
    </row>
    <row r="118" spans="18:46">
      <c r="R118" s="62"/>
      <c r="S118" s="62"/>
      <c r="T118" s="62"/>
      <c r="U118" s="62"/>
      <c r="Y118" s="62"/>
      <c r="Z118" s="62"/>
      <c r="AA118" s="15" t="s">
        <v>231</v>
      </c>
      <c r="AB118" s="15">
        <v>3</v>
      </c>
      <c r="AC118" s="294">
        <v>547.42065000000002</v>
      </c>
      <c r="AD118" s="15" t="s">
        <v>191</v>
      </c>
      <c r="AF118" s="15" t="s">
        <v>191</v>
      </c>
      <c r="AG118" s="15" t="s">
        <v>192</v>
      </c>
      <c r="AT118" s="62"/>
    </row>
    <row r="119" spans="18:46">
      <c r="R119" s="62"/>
      <c r="S119" s="62"/>
      <c r="T119" s="62"/>
      <c r="U119" s="62"/>
      <c r="Y119" s="62"/>
      <c r="Z119" s="62"/>
      <c r="AA119" s="15" t="s">
        <v>231</v>
      </c>
      <c r="AB119" s="15">
        <v>4</v>
      </c>
      <c r="AC119" s="294">
        <v>646.55115000000001</v>
      </c>
      <c r="AD119" s="15" t="s">
        <v>193</v>
      </c>
      <c r="AF119" s="15" t="s">
        <v>193</v>
      </c>
      <c r="AG119" s="15" t="s">
        <v>194</v>
      </c>
      <c r="AT119" s="62"/>
    </row>
    <row r="120" spans="18:46">
      <c r="R120" s="62"/>
      <c r="S120" s="62"/>
      <c r="T120" s="62"/>
      <c r="U120" s="62"/>
      <c r="Y120" s="62"/>
      <c r="Z120" s="62"/>
      <c r="AA120" s="15" t="s">
        <v>336</v>
      </c>
      <c r="AB120" s="15">
        <v>-1</v>
      </c>
      <c r="AC120" s="294">
        <v>2166.55215</v>
      </c>
      <c r="AD120" s="15" t="s">
        <v>337</v>
      </c>
      <c r="AF120" s="15" t="s">
        <v>337</v>
      </c>
      <c r="AG120" s="15" t="s">
        <v>338</v>
      </c>
      <c r="AT120" s="62"/>
    </row>
    <row r="121" spans="18:46">
      <c r="R121" s="62"/>
      <c r="S121" s="62"/>
      <c r="T121" s="62"/>
      <c r="U121" s="62"/>
      <c r="Y121" s="62"/>
      <c r="Z121" s="62"/>
      <c r="AA121" s="15" t="s">
        <v>336</v>
      </c>
      <c r="AB121" s="15">
        <v>-1</v>
      </c>
      <c r="AC121" s="294">
        <v>1870.2621000000001</v>
      </c>
      <c r="AD121" s="15" t="s">
        <v>339</v>
      </c>
      <c r="AF121" s="15" t="s">
        <v>339</v>
      </c>
      <c r="AG121" s="15" t="s">
        <v>340</v>
      </c>
      <c r="AT121" s="62"/>
    </row>
    <row r="122" spans="18:46">
      <c r="R122" s="62"/>
      <c r="S122" s="62"/>
      <c r="T122" s="62"/>
      <c r="U122" s="62"/>
      <c r="Y122" s="62"/>
      <c r="Z122" s="62"/>
      <c r="AA122" s="15" t="s">
        <v>231</v>
      </c>
      <c r="AB122" s="15">
        <v>5</v>
      </c>
      <c r="AC122" s="294">
        <v>340.34805000000006</v>
      </c>
      <c r="AD122" s="15" t="s">
        <v>341</v>
      </c>
      <c r="AF122" s="15" t="s">
        <v>341</v>
      </c>
      <c r="AG122" s="15" t="s">
        <v>342</v>
      </c>
      <c r="AT122" s="62"/>
    </row>
    <row r="123" spans="18:46">
      <c r="R123" s="62"/>
      <c r="S123" s="62"/>
      <c r="T123" s="62"/>
      <c r="U123" s="62"/>
      <c r="Y123" s="62"/>
      <c r="Z123" s="62"/>
      <c r="AA123" s="15" t="s">
        <v>231</v>
      </c>
      <c r="AB123" s="15">
        <v>7</v>
      </c>
      <c r="AC123" s="294">
        <v>211.47840000000002</v>
      </c>
      <c r="AD123" s="15" t="s">
        <v>345</v>
      </c>
      <c r="AF123" s="15" t="s">
        <v>345</v>
      </c>
      <c r="AG123" s="15" t="s">
        <v>346</v>
      </c>
      <c r="AT123" s="62"/>
    </row>
    <row r="124" spans="18:46">
      <c r="R124" s="62"/>
      <c r="S124" s="62"/>
      <c r="T124" s="62"/>
      <c r="U124" s="62"/>
      <c r="Y124" s="62"/>
      <c r="Z124" s="62"/>
      <c r="AA124" s="15" t="s">
        <v>231</v>
      </c>
      <c r="AB124" s="15">
        <v>8</v>
      </c>
      <c r="AC124" s="294">
        <v>8912.9333999999999</v>
      </c>
      <c r="AD124" s="15" t="s">
        <v>347</v>
      </c>
      <c r="AF124" s="15" t="s">
        <v>347</v>
      </c>
      <c r="AG124" s="15" t="s">
        <v>348</v>
      </c>
      <c r="AT124" s="62"/>
    </row>
    <row r="125" spans="18:46">
      <c r="R125" s="62"/>
      <c r="S125" s="62"/>
      <c r="T125" s="62"/>
      <c r="U125" s="62"/>
      <c r="Y125" s="62"/>
      <c r="Z125" s="62"/>
      <c r="AA125" s="15" t="s">
        <v>231</v>
      </c>
      <c r="AB125" s="15">
        <v>9</v>
      </c>
      <c r="AC125" s="294">
        <v>327.13065</v>
      </c>
      <c r="AD125" s="15" t="s">
        <v>197</v>
      </c>
      <c r="AF125" s="15" t="s">
        <v>197</v>
      </c>
      <c r="AG125" s="15" t="s">
        <v>233</v>
      </c>
      <c r="AT125" s="62"/>
    </row>
    <row r="126" spans="18:46">
      <c r="R126" s="62"/>
      <c r="S126" s="62"/>
      <c r="T126" s="62"/>
      <c r="U126" s="62"/>
      <c r="Y126" s="62"/>
      <c r="Z126" s="62"/>
      <c r="AA126" s="15" t="s">
        <v>231</v>
      </c>
      <c r="AB126" s="15">
        <v>10</v>
      </c>
      <c r="AC126" s="294">
        <v>409.73940000000005</v>
      </c>
      <c r="AD126" s="15" t="s">
        <v>349</v>
      </c>
      <c r="AF126" s="15" t="s">
        <v>349</v>
      </c>
      <c r="AG126" s="15" t="s">
        <v>350</v>
      </c>
      <c r="AT126" s="62"/>
    </row>
    <row r="127" spans="18:46">
      <c r="R127" s="62"/>
      <c r="S127" s="62"/>
      <c r="T127" s="62"/>
      <c r="U127" s="62"/>
      <c r="Y127" s="62"/>
      <c r="Z127" s="62"/>
      <c r="AA127" s="283" t="s">
        <v>231</v>
      </c>
      <c r="AB127" s="240">
        <v>11</v>
      </c>
      <c r="AC127" s="294">
        <v>1458.45</v>
      </c>
      <c r="AD127" s="240" t="s">
        <v>199</v>
      </c>
      <c r="AE127" s="240"/>
      <c r="AF127" s="240" t="s">
        <v>199</v>
      </c>
      <c r="AG127" s="15" t="s">
        <v>234</v>
      </c>
      <c r="AS127" s="62"/>
    </row>
    <row r="128" spans="18:46">
      <c r="R128" s="62"/>
      <c r="S128" s="62"/>
      <c r="T128" s="62"/>
      <c r="U128" s="62"/>
      <c r="Y128" s="62"/>
      <c r="Z128" s="62"/>
      <c r="AA128" s="283" t="s">
        <v>231</v>
      </c>
      <c r="AB128" s="240">
        <v>12</v>
      </c>
      <c r="AC128" s="294">
        <v>605</v>
      </c>
      <c r="AD128" s="522" t="s">
        <v>334</v>
      </c>
      <c r="AE128" s="522"/>
      <c r="AF128" s="522" t="s">
        <v>334</v>
      </c>
      <c r="AG128" s="567"/>
      <c r="AH128" s="567"/>
      <c r="AI128" s="567"/>
      <c r="AJ128" s="567"/>
      <c r="AS128" s="62"/>
    </row>
    <row r="129" spans="18:45">
      <c r="R129" s="62"/>
      <c r="S129" s="62"/>
      <c r="T129" s="62"/>
      <c r="U129" s="62"/>
      <c r="Y129" s="62"/>
      <c r="Z129" s="62"/>
      <c r="AS129" s="62"/>
    </row>
  </sheetData>
  <mergeCells count="24">
    <mergeCell ref="A66:H66"/>
    <mergeCell ref="B63:G63"/>
    <mergeCell ref="T4:T7"/>
    <mergeCell ref="F4:R4"/>
    <mergeCell ref="I5:K5"/>
    <mergeCell ref="M5:N5"/>
    <mergeCell ref="P5:Q5"/>
    <mergeCell ref="I8:N8"/>
    <mergeCell ref="S4:S7"/>
    <mergeCell ref="B58:G58"/>
    <mergeCell ref="B59:G59"/>
    <mergeCell ref="B60:G60"/>
    <mergeCell ref="B61:G61"/>
    <mergeCell ref="B62:G62"/>
    <mergeCell ref="B53:G53"/>
    <mergeCell ref="B54:G54"/>
    <mergeCell ref="B55:G55"/>
    <mergeCell ref="B56:G56"/>
    <mergeCell ref="B57:G57"/>
    <mergeCell ref="A8:E8"/>
    <mergeCell ref="A16:E16"/>
    <mergeCell ref="A27:E27"/>
    <mergeCell ref="B51:G51"/>
    <mergeCell ref="B52:G52"/>
  </mergeCells>
  <conditionalFormatting sqref="A4:B4">
    <cfRule type="expression" dxfId="33" priority="237">
      <formula>$M$4="Yes"</formula>
    </cfRule>
    <cfRule type="expression" dxfId="32" priority="246">
      <formula>$B$4="Yes"</formula>
    </cfRule>
  </conditionalFormatting>
  <conditionalFormatting sqref="A9:T15 A17:T21">
    <cfRule type="expression" dxfId="31" priority="6">
      <formula>$B9=#REF!</formula>
    </cfRule>
  </conditionalFormatting>
  <conditionalFormatting sqref="A22:T26">
    <cfRule type="expression" dxfId="30" priority="5">
      <formula>$B22=#REF!</formula>
    </cfRule>
  </conditionalFormatting>
  <conditionalFormatting sqref="A28:T49">
    <cfRule type="expression" dxfId="29" priority="2">
      <formula>$B28=#REF!</formula>
    </cfRule>
  </conditionalFormatting>
  <conditionalFormatting sqref="A9:XFD15 A17:XFD26">
    <cfRule type="expression" dxfId="28" priority="4">
      <formula>MOD(ROW(),2)=0</formula>
    </cfRule>
  </conditionalFormatting>
  <conditionalFormatting sqref="A28:XFD49">
    <cfRule type="expression" dxfId="27" priority="1">
      <formula>MOD(ROW(),2)=0</formula>
    </cfRule>
  </conditionalFormatting>
  <conditionalFormatting sqref="B4">
    <cfRule type="expression" dxfId="26" priority="238">
      <formula>#REF!="Yes"</formula>
    </cfRule>
  </conditionalFormatting>
  <conditionalFormatting sqref="E9:T15 E17:T26">
    <cfRule type="expression" dxfId="25" priority="7">
      <formula>$B$4="Yes"</formula>
    </cfRule>
  </conditionalFormatting>
  <conditionalFormatting sqref="E28:T49">
    <cfRule type="expression" dxfId="24" priority="3">
      <formula>$B$4="Yes"</formula>
    </cfRule>
  </conditionalFormatting>
  <dataValidations count="1">
    <dataValidation type="list" allowBlank="1" showInputMessage="1" showErrorMessage="1" sqref="B4" xr:uid="{53F57022-FFAF-4AFD-99EF-FC1ACA5B555C}">
      <formula1>$Z$2:$Z$3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1" tint="0.34998626667073579"/>
  </sheetPr>
  <dimension ref="A1:EA1048573"/>
  <sheetViews>
    <sheetView zoomScaleNormal="100" workbookViewId="0">
      <selection activeCell="B3" sqref="B3"/>
    </sheetView>
  </sheetViews>
  <sheetFormatPr defaultColWidth="9" defaultRowHeight="14.4"/>
  <cols>
    <col min="1" max="1" width="15.33203125" style="113" customWidth="1"/>
    <col min="2" max="2" width="6.44140625" style="15" customWidth="1"/>
    <col min="3" max="3" width="10.109375" style="15" customWidth="1"/>
    <col min="4" max="4" width="26.88671875" style="15" customWidth="1"/>
    <col min="5" max="6" width="11.6640625" style="15" customWidth="1"/>
    <col min="7" max="7" width="12.6640625" style="15" customWidth="1"/>
    <col min="8" max="14" width="11.6640625" style="15" customWidth="1"/>
    <col min="15" max="15" width="10.109375" style="15" customWidth="1"/>
    <col min="16" max="17" width="14.6640625" style="15" customWidth="1"/>
    <col min="18" max="18" width="13" style="15" customWidth="1"/>
    <col min="19" max="19" width="14.33203125" style="15" customWidth="1"/>
    <col min="20" max="20" width="12.109375" style="15" customWidth="1"/>
    <col min="21" max="22" width="9" style="15"/>
    <col min="23" max="23" width="15.6640625" style="15" customWidth="1"/>
    <col min="24" max="24" width="11.44140625" style="15" customWidth="1"/>
    <col min="25" max="29" width="11.44140625" style="15" hidden="1" customWidth="1"/>
    <col min="30" max="30" width="24" style="15" hidden="1" customWidth="1"/>
    <col min="31" max="31" width="32.5546875" style="15" hidden="1" customWidth="1"/>
    <col min="32" max="47" width="11.44140625" style="15" hidden="1" customWidth="1"/>
    <col min="48" max="48" width="8.6640625" style="15" customWidth="1"/>
    <col min="49" max="49" width="15.6640625" style="15" customWidth="1"/>
    <col min="50" max="53" width="10.6640625" style="15" customWidth="1"/>
    <col min="54" max="55" width="9" style="15" customWidth="1"/>
    <col min="56" max="16384" width="9" style="15"/>
  </cols>
  <sheetData>
    <row r="1" spans="1:131" ht="27.9" customHeight="1">
      <c r="A1" s="234" t="s">
        <v>419</v>
      </c>
      <c r="B1" s="234"/>
      <c r="C1" s="234"/>
      <c r="D1" s="234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Z1" s="241">
        <v>0.1</v>
      </c>
      <c r="AA1" s="109" t="s">
        <v>66</v>
      </c>
      <c r="AB1" s="108" t="s">
        <v>67</v>
      </c>
      <c r="AC1" s="108" t="s">
        <v>68</v>
      </c>
      <c r="AD1" s="108" t="s">
        <v>69</v>
      </c>
      <c r="AE1" s="108"/>
      <c r="AF1" s="108" t="s">
        <v>70</v>
      </c>
      <c r="AI1" s="108" t="s">
        <v>71</v>
      </c>
      <c r="AJ1" s="108" t="s">
        <v>72</v>
      </c>
    </row>
    <row r="2" spans="1:131" ht="18" customHeight="1" thickBot="1">
      <c r="A2" s="89"/>
      <c r="B2" s="234"/>
      <c r="C2" s="234"/>
      <c r="D2" s="234"/>
      <c r="Z2" s="62" t="s">
        <v>3</v>
      </c>
      <c r="AA2" s="109"/>
      <c r="AB2" s="108">
        <v>6</v>
      </c>
      <c r="AC2" s="108">
        <v>56</v>
      </c>
      <c r="AD2" s="108" t="s">
        <v>868</v>
      </c>
      <c r="AE2" s="108"/>
      <c r="AF2" s="108" t="s">
        <v>74</v>
      </c>
      <c r="AI2" s="108">
        <v>75</v>
      </c>
      <c r="AJ2" s="108">
        <v>100</v>
      </c>
    </row>
    <row r="3" spans="1:131" ht="18" customHeight="1" thickBot="1">
      <c r="A3" s="284" t="s">
        <v>0</v>
      </c>
      <c r="B3" s="85">
        <v>1</v>
      </c>
      <c r="C3" s="234"/>
      <c r="D3" s="234"/>
      <c r="Z3" s="62" t="s">
        <v>15</v>
      </c>
    </row>
    <row r="4" spans="1:131" ht="16.8" thickTop="1" thickBot="1">
      <c r="A4" s="284" t="s">
        <v>2</v>
      </c>
      <c r="B4" s="85" t="s">
        <v>3</v>
      </c>
      <c r="C4" s="156"/>
      <c r="D4" s="156"/>
      <c r="F4" s="699" t="s">
        <v>75</v>
      </c>
      <c r="G4" s="700"/>
      <c r="H4" s="700"/>
      <c r="I4" s="700"/>
      <c r="J4" s="700"/>
      <c r="K4" s="700"/>
      <c r="L4" s="700"/>
      <c r="M4" s="700"/>
      <c r="N4" s="700"/>
      <c r="O4" s="700"/>
      <c r="P4" s="700"/>
      <c r="Q4" s="700"/>
      <c r="R4" s="701"/>
      <c r="S4" s="714" t="s">
        <v>76</v>
      </c>
      <c r="T4" s="711" t="s">
        <v>352</v>
      </c>
      <c r="AS4" s="73"/>
    </row>
    <row r="5" spans="1:131" ht="16.2" thickBot="1">
      <c r="A5" s="285"/>
      <c r="B5" s="16"/>
      <c r="C5" s="156"/>
      <c r="D5" s="156"/>
      <c r="E5" s="242"/>
      <c r="F5" s="702" t="s">
        <v>843</v>
      </c>
      <c r="G5" s="703"/>
      <c r="H5" s="94" t="s">
        <v>80</v>
      </c>
      <c r="I5" s="702" t="s">
        <v>79</v>
      </c>
      <c r="J5" s="703"/>
      <c r="K5" s="704"/>
      <c r="L5" s="154" t="s">
        <v>420</v>
      </c>
      <c r="M5" s="705" t="s">
        <v>82</v>
      </c>
      <c r="N5" s="713"/>
      <c r="O5" s="154" t="s">
        <v>124</v>
      </c>
      <c r="P5" s="702" t="s">
        <v>83</v>
      </c>
      <c r="Q5" s="703"/>
      <c r="R5" s="151" t="s">
        <v>84</v>
      </c>
      <c r="S5" s="715"/>
      <c r="T5" s="712"/>
      <c r="X5" s="84"/>
      <c r="AS5" s="90"/>
    </row>
    <row r="6" spans="1:131" ht="15.75" customHeight="1" thickBot="1">
      <c r="A6" s="285"/>
      <c r="B6" s="16"/>
      <c r="C6" s="156"/>
      <c r="D6" s="447" t="s">
        <v>274</v>
      </c>
      <c r="E6" s="62"/>
      <c r="F6" s="87" t="s">
        <v>87</v>
      </c>
      <c r="G6" s="207" t="s">
        <v>842</v>
      </c>
      <c r="H6" s="206" t="s">
        <v>841</v>
      </c>
      <c r="I6" s="206" t="s">
        <v>88</v>
      </c>
      <c r="J6" s="24" t="s">
        <v>89</v>
      </c>
      <c r="K6" s="24" t="s">
        <v>90</v>
      </c>
      <c r="L6" s="432" t="s">
        <v>840</v>
      </c>
      <c r="M6" s="207" t="s">
        <v>91</v>
      </c>
      <c r="N6" s="25" t="s">
        <v>92</v>
      </c>
      <c r="O6" s="432" t="s">
        <v>93</v>
      </c>
      <c r="P6" s="25" t="s">
        <v>94</v>
      </c>
      <c r="Q6" s="25" t="s">
        <v>95</v>
      </c>
      <c r="R6" s="568" t="s">
        <v>96</v>
      </c>
      <c r="S6" s="716"/>
      <c r="T6" s="712"/>
      <c r="X6" s="84"/>
      <c r="AD6" s="34" t="s">
        <v>97</v>
      </c>
      <c r="AE6" s="34" t="s">
        <v>207</v>
      </c>
      <c r="AF6" s="34" t="s">
        <v>87</v>
      </c>
      <c r="AG6" s="34" t="s">
        <v>842</v>
      </c>
      <c r="AH6" s="34" t="s">
        <v>841</v>
      </c>
      <c r="AI6" s="34" t="s">
        <v>88</v>
      </c>
      <c r="AJ6" s="34" t="s">
        <v>89</v>
      </c>
      <c r="AK6" s="34" t="s">
        <v>90</v>
      </c>
      <c r="AL6" s="34" t="s">
        <v>840</v>
      </c>
      <c r="AM6" s="34" t="s">
        <v>91</v>
      </c>
      <c r="AN6" s="34" t="s">
        <v>92</v>
      </c>
      <c r="AO6" s="34" t="s">
        <v>93</v>
      </c>
      <c r="AP6" s="34" t="s">
        <v>94</v>
      </c>
      <c r="AQ6" s="34" t="s">
        <v>95</v>
      </c>
      <c r="AR6" s="34" t="s">
        <v>96</v>
      </c>
      <c r="AS6" s="15" t="s">
        <v>276</v>
      </c>
      <c r="AT6" s="15" t="s">
        <v>277</v>
      </c>
    </row>
    <row r="7" spans="1:131" ht="48.6" customHeight="1" thickBot="1">
      <c r="A7" s="444" t="s">
        <v>41</v>
      </c>
      <c r="B7" s="445" t="s">
        <v>98</v>
      </c>
      <c r="C7" s="445" t="s">
        <v>278</v>
      </c>
      <c r="D7" s="564" t="s">
        <v>421</v>
      </c>
      <c r="E7" s="446" t="str">
        <f>IF(B3=1,"List Price","Net Price")</f>
        <v>List Price</v>
      </c>
      <c r="F7" s="125" t="s">
        <v>117</v>
      </c>
      <c r="G7" s="121" t="s">
        <v>425</v>
      </c>
      <c r="H7" s="122" t="s">
        <v>423</v>
      </c>
      <c r="I7" s="122" t="s">
        <v>422</v>
      </c>
      <c r="J7" s="122" t="s">
        <v>119</v>
      </c>
      <c r="K7" s="126" t="s">
        <v>120</v>
      </c>
      <c r="L7" s="122" t="s">
        <v>107</v>
      </c>
      <c r="M7" s="122" t="s">
        <v>424</v>
      </c>
      <c r="N7" s="122" t="s">
        <v>355</v>
      </c>
      <c r="O7" s="121" t="s">
        <v>280</v>
      </c>
      <c r="P7" s="122" t="s">
        <v>426</v>
      </c>
      <c r="Q7" s="175" t="s">
        <v>112</v>
      </c>
      <c r="R7" s="431" t="s">
        <v>113</v>
      </c>
      <c r="S7" s="717"/>
      <c r="T7" s="712"/>
      <c r="X7" s="237"/>
      <c r="Y7" s="237"/>
      <c r="Z7" s="237"/>
      <c r="AA7" s="117" t="s">
        <v>427</v>
      </c>
      <c r="AB7" s="117" t="s">
        <v>98</v>
      </c>
      <c r="AC7" s="117" t="s">
        <v>278</v>
      </c>
      <c r="AD7" s="117" t="s">
        <v>115</v>
      </c>
      <c r="AE7" s="117" t="s">
        <v>31</v>
      </c>
      <c r="AF7" s="117" t="s">
        <v>428</v>
      </c>
      <c r="AG7" s="117" t="s">
        <v>358</v>
      </c>
      <c r="AH7" s="117" t="s">
        <v>430</v>
      </c>
      <c r="AI7" s="117" t="s">
        <v>429</v>
      </c>
      <c r="AJ7" s="117" t="s">
        <v>119</v>
      </c>
      <c r="AK7" s="117" t="s">
        <v>120</v>
      </c>
      <c r="AL7" s="117" t="s">
        <v>107</v>
      </c>
      <c r="AM7" s="117" t="s">
        <v>424</v>
      </c>
      <c r="AN7" s="117" t="s">
        <v>284</v>
      </c>
      <c r="AO7" s="117"/>
      <c r="AP7" s="117" t="s">
        <v>223</v>
      </c>
      <c r="AQ7" s="117" t="s">
        <v>112</v>
      </c>
      <c r="AR7" s="117" t="s">
        <v>227</v>
      </c>
      <c r="AS7" s="243"/>
      <c r="AT7" s="237"/>
    </row>
    <row r="8" spans="1:131" ht="20.100000000000001" customHeight="1">
      <c r="A8" s="694" t="s">
        <v>431</v>
      </c>
      <c r="B8" s="694"/>
      <c r="C8" s="694"/>
      <c r="D8" s="694"/>
      <c r="E8" s="694"/>
      <c r="F8" s="565"/>
      <c r="G8" s="17"/>
      <c r="H8" s="17"/>
      <c r="I8" s="565"/>
      <c r="J8" s="17"/>
      <c r="K8" s="17"/>
      <c r="L8" s="17"/>
      <c r="M8" s="17"/>
      <c r="N8" s="17"/>
      <c r="O8" s="17"/>
      <c r="P8" s="17"/>
      <c r="Q8" s="17"/>
      <c r="R8" s="244"/>
      <c r="S8" s="245"/>
      <c r="T8" s="246"/>
      <c r="AA8" s="15" t="s">
        <v>432</v>
      </c>
      <c r="AD8" s="239"/>
      <c r="AE8" s="239"/>
      <c r="AF8" s="239"/>
      <c r="AG8" s="239"/>
      <c r="AH8" s="239"/>
      <c r="AI8" s="239"/>
      <c r="AJ8" s="239"/>
      <c r="AK8" s="239"/>
      <c r="AL8" s="239"/>
      <c r="AM8" s="239"/>
      <c r="AN8" s="239"/>
      <c r="AO8" s="239"/>
      <c r="AP8" s="239"/>
      <c r="AQ8" s="239"/>
      <c r="AR8" s="239"/>
    </row>
    <row r="9" spans="1:131" ht="15.9" customHeight="1">
      <c r="A9" s="286" t="s">
        <v>433</v>
      </c>
      <c r="B9" s="79">
        <v>5</v>
      </c>
      <c r="C9" s="79" t="str">
        <f t="shared" ref="C9:C15" si="0">AC9</f>
        <v>230V, 3 Ph</v>
      </c>
      <c r="D9" s="79" t="s">
        <v>434</v>
      </c>
      <c r="E9" s="247">
        <f t="shared" ref="E9:E15" si="1">IFERROR(AD9*$B$3*IF($B$4="Yes",1+$Z$1,1),AD9)</f>
        <v>4503.7742407349997</v>
      </c>
      <c r="F9" s="248">
        <f t="shared" ref="F9:G15" si="2">IFERROR(AF9*$B$3*IF($B$4="Yes",1+$Z$1,1),AF9)</f>
        <v>1155</v>
      </c>
      <c r="G9" s="248" t="str">
        <f t="shared" si="2"/>
        <v>-</v>
      </c>
      <c r="H9" s="248" t="s">
        <v>57</v>
      </c>
      <c r="I9" s="248">
        <f t="shared" ref="I9:R15" si="3">IFERROR(AI9*$B$3*IF($B$4="Yes",1+$Z$1,1),AI9)</f>
        <v>806.26140000000009</v>
      </c>
      <c r="J9" s="248">
        <f t="shared" si="3"/>
        <v>409.73940000000005</v>
      </c>
      <c r="K9" s="248">
        <f t="shared" si="3"/>
        <v>464.81190000000004</v>
      </c>
      <c r="L9" s="248">
        <f t="shared" si="3"/>
        <v>637.35</v>
      </c>
      <c r="M9" s="248">
        <f t="shared" si="3"/>
        <v>3071</v>
      </c>
      <c r="N9" s="248">
        <f t="shared" si="3"/>
        <v>1473</v>
      </c>
      <c r="O9" s="248" t="str">
        <f t="shared" si="3"/>
        <v>-</v>
      </c>
      <c r="P9" s="248">
        <f t="shared" si="3"/>
        <v>1730.3779500000001</v>
      </c>
      <c r="Q9" s="248">
        <f t="shared" si="3"/>
        <v>607.95000000000005</v>
      </c>
      <c r="R9" s="249">
        <f t="shared" si="3"/>
        <v>540.75</v>
      </c>
      <c r="S9" s="250" t="s">
        <v>142</v>
      </c>
      <c r="T9" s="251" t="s">
        <v>57</v>
      </c>
      <c r="Z9" s="15" t="s">
        <v>434</v>
      </c>
      <c r="AA9" s="15" t="s">
        <v>433</v>
      </c>
      <c r="AB9" s="15">
        <v>5</v>
      </c>
      <c r="AC9" s="15" t="s">
        <v>362</v>
      </c>
      <c r="AD9" s="86">
        <v>4503.7742407349997</v>
      </c>
      <c r="AE9" s="15" t="s">
        <v>412</v>
      </c>
      <c r="AF9" s="15">
        <v>1155</v>
      </c>
      <c r="AG9" s="239" t="s">
        <v>57</v>
      </c>
      <c r="AH9" s="239" t="s">
        <v>57</v>
      </c>
      <c r="AI9" s="86">
        <v>806.26140000000009</v>
      </c>
      <c r="AJ9" s="86">
        <v>409.73940000000005</v>
      </c>
      <c r="AK9" s="86">
        <v>464.81190000000004</v>
      </c>
      <c r="AL9" s="86">
        <v>637.35</v>
      </c>
      <c r="AM9" s="239">
        <v>3071</v>
      </c>
      <c r="AN9" s="239">
        <v>1473</v>
      </c>
      <c r="AO9" s="15" t="s">
        <v>57</v>
      </c>
      <c r="AP9" s="86">
        <v>1730.3779500000001</v>
      </c>
      <c r="AQ9" s="86">
        <v>607.95000000000005</v>
      </c>
      <c r="AR9" s="86">
        <v>540.75</v>
      </c>
    </row>
    <row r="10" spans="1:131" ht="15.9" customHeight="1">
      <c r="A10" s="137" t="s">
        <v>435</v>
      </c>
      <c r="B10" s="34">
        <v>7</v>
      </c>
      <c r="C10" s="34" t="str">
        <f t="shared" si="0"/>
        <v>230V, 3 Ph</v>
      </c>
      <c r="D10" s="34" t="s">
        <v>436</v>
      </c>
      <c r="E10" s="141">
        <f t="shared" si="1"/>
        <v>4827.0750899700006</v>
      </c>
      <c r="F10" s="252">
        <f t="shared" si="2"/>
        <v>1209.6000000000001</v>
      </c>
      <c r="G10" s="252" t="str">
        <f t="shared" si="2"/>
        <v>-</v>
      </c>
      <c r="H10" s="252" t="s">
        <v>57</v>
      </c>
      <c r="I10" s="252">
        <f t="shared" si="3"/>
        <v>806.26140000000009</v>
      </c>
      <c r="J10" s="252">
        <f t="shared" si="3"/>
        <v>409.73940000000005</v>
      </c>
      <c r="K10" s="252">
        <f t="shared" si="3"/>
        <v>464.81190000000004</v>
      </c>
      <c r="L10" s="252">
        <f t="shared" si="3"/>
        <v>637.35</v>
      </c>
      <c r="M10" s="252">
        <f t="shared" si="3"/>
        <v>3822</v>
      </c>
      <c r="N10" s="252">
        <f t="shared" si="3"/>
        <v>1770</v>
      </c>
      <c r="O10" s="252" t="str">
        <f t="shared" si="3"/>
        <v>-</v>
      </c>
      <c r="P10" s="252">
        <f t="shared" si="3"/>
        <v>1730.3779500000001</v>
      </c>
      <c r="Q10" s="252">
        <f t="shared" si="3"/>
        <v>607.95000000000005</v>
      </c>
      <c r="R10" s="253">
        <f t="shared" si="3"/>
        <v>540.75</v>
      </c>
      <c r="S10" s="254" t="s">
        <v>142</v>
      </c>
      <c r="T10" s="255" t="s">
        <v>57</v>
      </c>
      <c r="Z10" s="15" t="s">
        <v>436</v>
      </c>
      <c r="AA10" s="15" t="s">
        <v>435</v>
      </c>
      <c r="AB10" s="15">
        <v>7</v>
      </c>
      <c r="AC10" s="15" t="s">
        <v>362</v>
      </c>
      <c r="AD10" s="86">
        <v>4827.0750899700006</v>
      </c>
      <c r="AE10" s="15" t="s">
        <v>412</v>
      </c>
      <c r="AF10" s="86">
        <v>1209.6000000000001</v>
      </c>
      <c r="AG10" s="239" t="s">
        <v>57</v>
      </c>
      <c r="AH10" s="239" t="s">
        <v>57</v>
      </c>
      <c r="AI10" s="86">
        <v>806.26140000000009</v>
      </c>
      <c r="AJ10" s="86">
        <v>409.73940000000005</v>
      </c>
      <c r="AK10" s="86">
        <v>464.81190000000004</v>
      </c>
      <c r="AL10" s="86">
        <v>637.35</v>
      </c>
      <c r="AM10" s="239">
        <v>3822</v>
      </c>
      <c r="AN10" s="239">
        <v>1770</v>
      </c>
      <c r="AO10" s="15" t="s">
        <v>57</v>
      </c>
      <c r="AP10" s="86">
        <v>1730.3779500000001</v>
      </c>
      <c r="AQ10" s="86">
        <v>607.95000000000005</v>
      </c>
      <c r="AR10" s="86">
        <v>540.75</v>
      </c>
    </row>
    <row r="11" spans="1:131" ht="15.9" customHeight="1">
      <c r="A11" s="286" t="s">
        <v>437</v>
      </c>
      <c r="B11" s="79">
        <v>10</v>
      </c>
      <c r="C11" s="79" t="str">
        <f t="shared" si="0"/>
        <v>230V, 3 Ph</v>
      </c>
      <c r="D11" s="79" t="s">
        <v>438</v>
      </c>
      <c r="E11" s="256">
        <f t="shared" si="1"/>
        <v>5554.1612700000005</v>
      </c>
      <c r="F11" s="248">
        <f t="shared" si="2"/>
        <v>1223.25</v>
      </c>
      <c r="G11" s="248" t="str">
        <f t="shared" si="2"/>
        <v>-</v>
      </c>
      <c r="H11" s="248" t="s">
        <v>57</v>
      </c>
      <c r="I11" s="248">
        <f t="shared" si="3"/>
        <v>806.26140000000009</v>
      </c>
      <c r="J11" s="248">
        <f t="shared" si="3"/>
        <v>409.73940000000005</v>
      </c>
      <c r="K11" s="248">
        <f t="shared" si="3"/>
        <v>464.81190000000004</v>
      </c>
      <c r="L11" s="248">
        <f t="shared" si="3"/>
        <v>637.35</v>
      </c>
      <c r="M11" s="248">
        <f t="shared" si="3"/>
        <v>3822</v>
      </c>
      <c r="N11" s="248">
        <f t="shared" si="3"/>
        <v>1770</v>
      </c>
      <c r="O11" s="248" t="str">
        <f t="shared" si="3"/>
        <v>-</v>
      </c>
      <c r="P11" s="248">
        <f t="shared" si="3"/>
        <v>1730.3779500000001</v>
      </c>
      <c r="Q11" s="248">
        <f t="shared" si="3"/>
        <v>607.95000000000005</v>
      </c>
      <c r="R11" s="249">
        <f t="shared" si="3"/>
        <v>540.75</v>
      </c>
      <c r="S11" s="250" t="s">
        <v>142</v>
      </c>
      <c r="T11" s="251" t="s">
        <v>57</v>
      </c>
      <c r="Z11" s="15" t="s">
        <v>438</v>
      </c>
      <c r="AA11" s="15" t="s">
        <v>437</v>
      </c>
      <c r="AB11" s="15">
        <v>10</v>
      </c>
      <c r="AC11" s="15" t="s">
        <v>362</v>
      </c>
      <c r="AD11" s="86">
        <v>5554.1612700000005</v>
      </c>
      <c r="AE11" s="15" t="s">
        <v>412</v>
      </c>
      <c r="AF11" s="86">
        <v>1223.25</v>
      </c>
      <c r="AG11" s="239" t="s">
        <v>57</v>
      </c>
      <c r="AH11" s="239" t="s">
        <v>57</v>
      </c>
      <c r="AI11" s="86">
        <v>806.26140000000009</v>
      </c>
      <c r="AJ11" s="86">
        <v>409.73940000000005</v>
      </c>
      <c r="AK11" s="86">
        <v>464.81190000000004</v>
      </c>
      <c r="AL11" s="86">
        <v>637.35</v>
      </c>
      <c r="AM11" s="239">
        <v>3822</v>
      </c>
      <c r="AN11" s="239">
        <v>1770</v>
      </c>
      <c r="AO11" s="15" t="s">
        <v>57</v>
      </c>
      <c r="AP11" s="86">
        <v>1730.3779500000001</v>
      </c>
      <c r="AQ11" s="86">
        <v>607.95000000000005</v>
      </c>
      <c r="AR11" s="86">
        <v>540.75</v>
      </c>
    </row>
    <row r="12" spans="1:131" ht="15.9" customHeight="1">
      <c r="A12" s="137" t="s">
        <v>439</v>
      </c>
      <c r="B12" s="34">
        <v>15</v>
      </c>
      <c r="C12" s="34" t="str">
        <f t="shared" si="0"/>
        <v>230V, 3 Ph</v>
      </c>
      <c r="D12" s="34" t="s">
        <v>440</v>
      </c>
      <c r="E12" s="141">
        <f t="shared" si="1"/>
        <v>7114.6069336125001</v>
      </c>
      <c r="F12" s="252">
        <f t="shared" si="2"/>
        <v>1223.25</v>
      </c>
      <c r="G12" s="252" t="str">
        <f t="shared" si="2"/>
        <v>-</v>
      </c>
      <c r="H12" s="252" t="s">
        <v>57</v>
      </c>
      <c r="I12" s="252">
        <f t="shared" si="3"/>
        <v>806.26140000000009</v>
      </c>
      <c r="J12" s="252">
        <f t="shared" si="3"/>
        <v>409.73940000000005</v>
      </c>
      <c r="K12" s="252">
        <f t="shared" si="3"/>
        <v>464.81190000000004</v>
      </c>
      <c r="L12" s="252">
        <f t="shared" si="3"/>
        <v>637.35</v>
      </c>
      <c r="M12" s="252">
        <f t="shared" si="3"/>
        <v>4119</v>
      </c>
      <c r="N12" s="252">
        <f t="shared" si="3"/>
        <v>1794</v>
      </c>
      <c r="O12" s="252" t="str">
        <f t="shared" si="3"/>
        <v>-</v>
      </c>
      <c r="P12" s="252">
        <f t="shared" si="3"/>
        <v>1730.3779500000001</v>
      </c>
      <c r="Q12" s="252">
        <f t="shared" si="3"/>
        <v>607.95000000000005</v>
      </c>
      <c r="R12" s="253">
        <f t="shared" si="3"/>
        <v>540.75</v>
      </c>
      <c r="S12" s="254" t="s">
        <v>142</v>
      </c>
      <c r="T12" s="255" t="s">
        <v>57</v>
      </c>
      <c r="Z12" s="15" t="s">
        <v>440</v>
      </c>
      <c r="AA12" s="15" t="s">
        <v>439</v>
      </c>
      <c r="AB12" s="15">
        <v>15</v>
      </c>
      <c r="AC12" s="15" t="s">
        <v>362</v>
      </c>
      <c r="AD12" s="86">
        <v>7114.6069336125001</v>
      </c>
      <c r="AE12" s="15" t="s">
        <v>412</v>
      </c>
      <c r="AF12" s="86">
        <v>1223.25</v>
      </c>
      <c r="AG12" s="239" t="s">
        <v>57</v>
      </c>
      <c r="AH12" s="239" t="s">
        <v>57</v>
      </c>
      <c r="AI12" s="86">
        <v>806.26140000000009</v>
      </c>
      <c r="AJ12" s="86">
        <v>409.73940000000005</v>
      </c>
      <c r="AK12" s="86">
        <v>464.81190000000004</v>
      </c>
      <c r="AL12" s="86">
        <v>637.35</v>
      </c>
      <c r="AM12" s="239">
        <v>4119</v>
      </c>
      <c r="AN12" s="239">
        <v>1794</v>
      </c>
      <c r="AO12" s="15" t="s">
        <v>57</v>
      </c>
      <c r="AP12" s="86">
        <v>1730.3779500000001</v>
      </c>
      <c r="AQ12" s="86">
        <v>607.95000000000005</v>
      </c>
      <c r="AR12" s="86">
        <v>540.75</v>
      </c>
    </row>
    <row r="13" spans="1:131" ht="15.9" customHeight="1">
      <c r="A13" s="286" t="s">
        <v>441</v>
      </c>
      <c r="B13" s="79">
        <v>20</v>
      </c>
      <c r="C13" s="79" t="str">
        <f t="shared" si="0"/>
        <v>230V, 3 Ph</v>
      </c>
      <c r="D13" s="79" t="s">
        <v>442</v>
      </c>
      <c r="E13" s="256">
        <f t="shared" si="1"/>
        <v>8002.8190678800011</v>
      </c>
      <c r="F13" s="248">
        <f t="shared" si="2"/>
        <v>1262.1000000000001</v>
      </c>
      <c r="G13" s="248" t="str">
        <f t="shared" si="2"/>
        <v>-</v>
      </c>
      <c r="H13" s="248" t="s">
        <v>57</v>
      </c>
      <c r="I13" s="248">
        <f t="shared" si="3"/>
        <v>806.26140000000009</v>
      </c>
      <c r="J13" s="248">
        <f t="shared" si="3"/>
        <v>409.73940000000005</v>
      </c>
      <c r="K13" s="248">
        <f t="shared" si="3"/>
        <v>464.81190000000004</v>
      </c>
      <c r="L13" s="248">
        <f t="shared" si="3"/>
        <v>637.35</v>
      </c>
      <c r="M13" s="248">
        <f t="shared" si="3"/>
        <v>4961</v>
      </c>
      <c r="N13" s="248">
        <f t="shared" si="3"/>
        <v>1983</v>
      </c>
      <c r="O13" s="248" t="str">
        <f t="shared" si="3"/>
        <v>-</v>
      </c>
      <c r="P13" s="248">
        <f t="shared" si="3"/>
        <v>1730.3779500000001</v>
      </c>
      <c r="Q13" s="248">
        <f t="shared" si="3"/>
        <v>607.95000000000005</v>
      </c>
      <c r="R13" s="249">
        <f t="shared" si="3"/>
        <v>540.75</v>
      </c>
      <c r="S13" s="250" t="s">
        <v>142</v>
      </c>
      <c r="T13" s="251" t="s">
        <v>57</v>
      </c>
      <c r="Z13" s="15" t="s">
        <v>442</v>
      </c>
      <c r="AA13" s="15" t="s">
        <v>441</v>
      </c>
      <c r="AB13" s="15">
        <v>20</v>
      </c>
      <c r="AC13" s="15" t="s">
        <v>362</v>
      </c>
      <c r="AD13" s="86">
        <v>8002.8190678800011</v>
      </c>
      <c r="AE13" s="15" t="s">
        <v>412</v>
      </c>
      <c r="AF13" s="86">
        <v>1262.1000000000001</v>
      </c>
      <c r="AG13" s="239" t="s">
        <v>57</v>
      </c>
      <c r="AH13" s="239" t="s">
        <v>57</v>
      </c>
      <c r="AI13" s="86">
        <v>806.26140000000009</v>
      </c>
      <c r="AJ13" s="86">
        <v>409.73940000000005</v>
      </c>
      <c r="AK13" s="86">
        <v>464.81190000000004</v>
      </c>
      <c r="AL13" s="86">
        <v>637.35</v>
      </c>
      <c r="AM13" s="239">
        <v>4961</v>
      </c>
      <c r="AN13" s="239">
        <v>1983</v>
      </c>
      <c r="AO13" s="15" t="s">
        <v>57</v>
      </c>
      <c r="AP13" s="86">
        <v>1730.3779500000001</v>
      </c>
      <c r="AQ13" s="86">
        <v>607.95000000000005</v>
      </c>
      <c r="AR13" s="86">
        <v>540.75</v>
      </c>
    </row>
    <row r="14" spans="1:131" ht="15.9" customHeight="1">
      <c r="A14" s="137" t="s">
        <v>443</v>
      </c>
      <c r="B14" s="34">
        <v>25</v>
      </c>
      <c r="C14" s="34" t="str">
        <f t="shared" si="0"/>
        <v>230V, 3 Ph</v>
      </c>
      <c r="D14" s="34" t="s">
        <v>444</v>
      </c>
      <c r="E14" s="141">
        <f t="shared" si="1"/>
        <v>9200.1071794800027</v>
      </c>
      <c r="F14" s="252">
        <f t="shared" si="2"/>
        <v>1262.1000000000001</v>
      </c>
      <c r="G14" s="252" t="str">
        <f t="shared" si="2"/>
        <v>-</v>
      </c>
      <c r="H14" s="252" t="s">
        <v>57</v>
      </c>
      <c r="I14" s="252">
        <f t="shared" si="3"/>
        <v>806.26140000000009</v>
      </c>
      <c r="J14" s="252">
        <f t="shared" si="3"/>
        <v>409.73940000000005</v>
      </c>
      <c r="K14" s="252">
        <f t="shared" si="3"/>
        <v>464.81190000000004</v>
      </c>
      <c r="L14" s="252">
        <f t="shared" si="3"/>
        <v>637.35</v>
      </c>
      <c r="M14" s="252">
        <f t="shared" si="3"/>
        <v>5570</v>
      </c>
      <c r="N14" s="252">
        <f t="shared" si="3"/>
        <v>2592</v>
      </c>
      <c r="O14" s="252" t="str">
        <f t="shared" si="3"/>
        <v>-</v>
      </c>
      <c r="P14" s="252">
        <f t="shared" si="3"/>
        <v>1730.3779500000001</v>
      </c>
      <c r="Q14" s="252">
        <f t="shared" si="3"/>
        <v>607.95000000000005</v>
      </c>
      <c r="R14" s="253">
        <f t="shared" si="3"/>
        <v>540.75</v>
      </c>
      <c r="S14" s="254" t="s">
        <v>142</v>
      </c>
      <c r="T14" s="255" t="s">
        <v>57</v>
      </c>
      <c r="Z14" s="15" t="s">
        <v>444</v>
      </c>
      <c r="AA14" s="15" t="s">
        <v>443</v>
      </c>
      <c r="AB14" s="15">
        <v>25</v>
      </c>
      <c r="AC14" s="15" t="s">
        <v>362</v>
      </c>
      <c r="AD14" s="86">
        <v>9200.1071794800027</v>
      </c>
      <c r="AE14" s="15" t="s">
        <v>412</v>
      </c>
      <c r="AF14" s="86">
        <v>1262.1000000000001</v>
      </c>
      <c r="AG14" s="239" t="s">
        <v>57</v>
      </c>
      <c r="AH14" s="239" t="s">
        <v>57</v>
      </c>
      <c r="AI14" s="86">
        <v>806.26140000000009</v>
      </c>
      <c r="AJ14" s="86">
        <v>409.73940000000005</v>
      </c>
      <c r="AK14" s="86">
        <v>464.81190000000004</v>
      </c>
      <c r="AL14" s="86">
        <v>637.35</v>
      </c>
      <c r="AM14" s="239">
        <v>5570</v>
      </c>
      <c r="AN14" s="239">
        <v>2592</v>
      </c>
      <c r="AO14" s="15" t="s">
        <v>57</v>
      </c>
      <c r="AP14" s="86">
        <v>1730.3779500000001</v>
      </c>
      <c r="AQ14" s="86">
        <v>607.95000000000005</v>
      </c>
      <c r="AR14" s="86">
        <v>540.75</v>
      </c>
    </row>
    <row r="15" spans="1:131" ht="15.9" customHeight="1">
      <c r="A15" s="286" t="s">
        <v>445</v>
      </c>
      <c r="B15" s="79">
        <v>30</v>
      </c>
      <c r="C15" s="79" t="str">
        <f t="shared" si="0"/>
        <v>230V, 3 Ph</v>
      </c>
      <c r="D15" s="79" t="s">
        <v>446</v>
      </c>
      <c r="E15" s="256">
        <f t="shared" si="1"/>
        <v>10227.583284240001</v>
      </c>
      <c r="F15" s="248">
        <f t="shared" si="2"/>
        <v>1577.1000000000001</v>
      </c>
      <c r="G15" s="248" t="str">
        <f t="shared" si="2"/>
        <v>-</v>
      </c>
      <c r="H15" s="248" t="str">
        <f>IFERROR(AH15*$B$3*IF($B$4="Yes",1+$Z$1,1),AH15)</f>
        <v>-</v>
      </c>
      <c r="I15" s="248">
        <f t="shared" si="3"/>
        <v>806.26140000000009</v>
      </c>
      <c r="J15" s="248">
        <f t="shared" si="3"/>
        <v>409.73940000000005</v>
      </c>
      <c r="K15" s="248">
        <f t="shared" si="3"/>
        <v>464.81190000000004</v>
      </c>
      <c r="L15" s="248">
        <f t="shared" si="3"/>
        <v>637.35</v>
      </c>
      <c r="M15" s="248">
        <f t="shared" si="3"/>
        <v>6638</v>
      </c>
      <c r="N15" s="248">
        <f t="shared" si="3"/>
        <v>3127</v>
      </c>
      <c r="O15" s="248" t="str">
        <f t="shared" si="3"/>
        <v>-</v>
      </c>
      <c r="P15" s="248">
        <f t="shared" si="3"/>
        <v>1730.3779500000001</v>
      </c>
      <c r="Q15" s="248">
        <f t="shared" si="3"/>
        <v>607.95000000000005</v>
      </c>
      <c r="R15" s="249">
        <f t="shared" si="3"/>
        <v>540.75</v>
      </c>
      <c r="S15" s="250" t="s">
        <v>142</v>
      </c>
      <c r="T15" s="251" t="s">
        <v>57</v>
      </c>
      <c r="Z15" s="15" t="s">
        <v>446</v>
      </c>
      <c r="AA15" s="15" t="s">
        <v>445</v>
      </c>
      <c r="AB15" s="15">
        <v>30</v>
      </c>
      <c r="AC15" s="15" t="s">
        <v>362</v>
      </c>
      <c r="AD15" s="86">
        <v>10227.583284240001</v>
      </c>
      <c r="AE15" s="15" t="s">
        <v>412</v>
      </c>
      <c r="AF15" s="86">
        <v>1577.1000000000001</v>
      </c>
      <c r="AG15" s="239" t="s">
        <v>57</v>
      </c>
      <c r="AH15" s="239" t="s">
        <v>57</v>
      </c>
      <c r="AI15" s="86">
        <v>806.26140000000009</v>
      </c>
      <c r="AJ15" s="86">
        <v>409.73940000000005</v>
      </c>
      <c r="AK15" s="86">
        <v>464.81190000000004</v>
      </c>
      <c r="AL15" s="86">
        <v>637.35</v>
      </c>
      <c r="AM15" s="239">
        <v>6638</v>
      </c>
      <c r="AN15" s="239">
        <v>3127</v>
      </c>
      <c r="AO15" s="15" t="s">
        <v>57</v>
      </c>
      <c r="AP15" s="86">
        <v>1730.3779500000001</v>
      </c>
      <c r="AQ15" s="86">
        <v>607.95000000000005</v>
      </c>
      <c r="AR15" s="86">
        <v>540.75</v>
      </c>
    </row>
    <row r="16" spans="1:131" s="18" customFormat="1" ht="20.100000000000001" customHeight="1" thickBot="1">
      <c r="A16" s="632" t="s">
        <v>447</v>
      </c>
      <c r="B16" s="632"/>
      <c r="C16" s="632"/>
      <c r="D16" s="632"/>
      <c r="E16" s="632"/>
      <c r="F16" s="565"/>
      <c r="G16" s="257"/>
      <c r="H16" s="257"/>
      <c r="I16" s="565"/>
      <c r="J16" s="257"/>
      <c r="L16" s="257"/>
      <c r="M16" s="257"/>
      <c r="N16" s="257"/>
      <c r="O16" s="257"/>
      <c r="P16" s="257"/>
      <c r="R16" s="258"/>
      <c r="S16" s="259"/>
      <c r="T16" s="260"/>
      <c r="U16" s="261"/>
      <c r="V16" s="261"/>
      <c r="W16" s="261"/>
      <c r="X16" s="15"/>
      <c r="Y16" s="15"/>
      <c r="Z16" s="15"/>
      <c r="AA16" s="15" t="s">
        <v>384</v>
      </c>
      <c r="AB16" s="15"/>
      <c r="AC16" s="15"/>
      <c r="AD16" s="86"/>
      <c r="AE16" s="15"/>
      <c r="AF16" s="86"/>
      <c r="AG16" s="239"/>
      <c r="AH16" s="239"/>
      <c r="AI16" s="86"/>
      <c r="AJ16" s="86"/>
      <c r="AK16" s="86"/>
      <c r="AL16" s="86"/>
      <c r="AM16" s="239"/>
      <c r="AN16" s="239"/>
      <c r="AO16" s="15"/>
      <c r="AP16" s="86"/>
      <c r="AQ16" s="86"/>
      <c r="AR16" s="86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</row>
    <row r="17" spans="1:44" ht="15.9" customHeight="1">
      <c r="A17" s="286" t="s">
        <v>448</v>
      </c>
      <c r="B17" s="79">
        <v>5</v>
      </c>
      <c r="C17" s="79" t="str">
        <f t="shared" ref="C17:C36" si="4">AC17</f>
        <v>460V, 3 Ph</v>
      </c>
      <c r="D17" s="79" t="s">
        <v>449</v>
      </c>
      <c r="E17" s="256">
        <f t="shared" ref="E17:E31" si="5">IFERROR(AD17*$B$3*IF($B$4="Yes",1+$Z$1,1),AD17)</f>
        <v>4242.0846268499999</v>
      </c>
      <c r="F17" s="248">
        <f t="shared" ref="F17:F31" si="6">IFERROR(AF17*$B$3*IF($B$4="Yes",1+$Z$1,1),AF17)</f>
        <v>1149.75</v>
      </c>
      <c r="G17" s="248" t="str">
        <f t="shared" ref="G17:G31" si="7">IFERROR(AG17*$B$3*IF($B$4="Yes",1+$Z$1,1),AG17)</f>
        <v>-</v>
      </c>
      <c r="H17" s="248" t="s">
        <v>57</v>
      </c>
      <c r="I17" s="248">
        <f t="shared" ref="I17:I30" si="8">IFERROR(AI17*$B$3*IF($B$4="Yes",1+$Z$1,1),AI17)</f>
        <v>806.26140000000009</v>
      </c>
      <c r="J17" s="248">
        <f t="shared" ref="J17:J30" si="9">IFERROR(AJ17*$B$3*IF($B$4="Yes",1+$Z$1,1),AJ17)</f>
        <v>409.73940000000005</v>
      </c>
      <c r="K17" s="248">
        <f t="shared" ref="K17:K30" si="10">IFERROR(AK17*$B$3*IF($B$4="Yes",1+$Z$1,1),AK17)</f>
        <v>464.81190000000004</v>
      </c>
      <c r="L17" s="248">
        <f t="shared" ref="L17:L30" si="11">IFERROR(AL17*$B$3*IF($B$4="Yes",1+$Z$1,1),AL17)</f>
        <v>637.35</v>
      </c>
      <c r="M17" s="248">
        <f t="shared" ref="M17:M30" si="12">IFERROR(AM17*$B$3*IF($B$4="Yes",1+$Z$1,1),AM17)</f>
        <v>2731</v>
      </c>
      <c r="N17" s="248">
        <f t="shared" ref="N17:N30" si="13">IFERROR(AN17*$B$3*IF($B$4="Yes",1+$Z$1,1),AN17)</f>
        <v>1264</v>
      </c>
      <c r="O17" s="248">
        <f t="shared" ref="O17:O30" si="14">IFERROR(AO17*$B$3*IF($B$4="Yes",1+$Z$1,1),AO17)</f>
        <v>1094.1000000000001</v>
      </c>
      <c r="P17" s="248">
        <f t="shared" ref="P17:P30" si="15">IFERROR(AP17*$B$3*IF($B$4="Yes",1+$Z$1,1),AP17)</f>
        <v>1730.3779500000001</v>
      </c>
      <c r="Q17" s="556">
        <f t="shared" ref="Q17:Q30" si="16">IFERROR(AQ17*$B$3*IF($B$4="Yes",1+$Z$1,1),AQ17)</f>
        <v>607.95000000000005</v>
      </c>
      <c r="R17" s="549">
        <f t="shared" ref="R17:R30" si="17">IFERROR(AR17*$B$3*IF($B$4="Yes",1+$Z$1,1),AR17)</f>
        <v>540.75</v>
      </c>
      <c r="S17" s="559" t="s">
        <v>142</v>
      </c>
      <c r="T17" s="251" t="s">
        <v>57</v>
      </c>
      <c r="Z17" s="15" t="s">
        <v>449</v>
      </c>
      <c r="AA17" s="34" t="s">
        <v>448</v>
      </c>
      <c r="AB17" s="15">
        <v>5</v>
      </c>
      <c r="AC17" s="15" t="s">
        <v>373</v>
      </c>
      <c r="AD17" s="86">
        <v>4242.0846268499999</v>
      </c>
      <c r="AE17" s="15" t="s">
        <v>412</v>
      </c>
      <c r="AF17" s="86">
        <v>1149.75</v>
      </c>
      <c r="AG17" s="86" t="s">
        <v>57</v>
      </c>
      <c r="AH17" s="86" t="s">
        <v>57</v>
      </c>
      <c r="AI17" s="86">
        <v>806.26140000000009</v>
      </c>
      <c r="AJ17" s="86">
        <v>409.73940000000005</v>
      </c>
      <c r="AK17" s="86">
        <v>464.81190000000004</v>
      </c>
      <c r="AL17" s="86">
        <v>637.35</v>
      </c>
      <c r="AM17" s="86">
        <v>2731</v>
      </c>
      <c r="AN17" s="86">
        <v>1264</v>
      </c>
      <c r="AO17" s="86">
        <v>1094.1000000000001</v>
      </c>
      <c r="AP17" s="86">
        <v>1730.3779500000001</v>
      </c>
      <c r="AQ17" s="86">
        <v>607.95000000000005</v>
      </c>
      <c r="AR17" s="86">
        <v>540.75</v>
      </c>
    </row>
    <row r="18" spans="1:44" ht="15.9" customHeight="1">
      <c r="A18" s="137" t="s">
        <v>450</v>
      </c>
      <c r="B18" s="34">
        <v>7</v>
      </c>
      <c r="C18" s="34" t="str">
        <f t="shared" si="4"/>
        <v>460V, 3 Ph</v>
      </c>
      <c r="D18" s="34" t="s">
        <v>451</v>
      </c>
      <c r="E18" s="141">
        <f t="shared" si="5"/>
        <v>5118.2459897099998</v>
      </c>
      <c r="F18" s="252">
        <f t="shared" si="6"/>
        <v>1149.75</v>
      </c>
      <c r="G18" s="252" t="str">
        <f t="shared" si="7"/>
        <v>-</v>
      </c>
      <c r="H18" s="252" t="s">
        <v>57</v>
      </c>
      <c r="I18" s="252">
        <f t="shared" si="8"/>
        <v>806.26140000000009</v>
      </c>
      <c r="J18" s="252">
        <f t="shared" si="9"/>
        <v>409.73940000000005</v>
      </c>
      <c r="K18" s="252">
        <f t="shared" si="10"/>
        <v>464.81190000000004</v>
      </c>
      <c r="L18" s="252">
        <f t="shared" si="11"/>
        <v>637.35</v>
      </c>
      <c r="M18" s="252">
        <f t="shared" si="12"/>
        <v>2832</v>
      </c>
      <c r="N18" s="252">
        <f t="shared" si="13"/>
        <v>1298</v>
      </c>
      <c r="O18" s="252">
        <f t="shared" si="14"/>
        <v>1094.1000000000001</v>
      </c>
      <c r="P18" s="252">
        <f t="shared" si="15"/>
        <v>1730.3779500000001</v>
      </c>
      <c r="Q18" s="409">
        <f t="shared" si="16"/>
        <v>607.95000000000005</v>
      </c>
      <c r="R18" s="550">
        <f t="shared" si="17"/>
        <v>540.75</v>
      </c>
      <c r="S18" s="384" t="s">
        <v>142</v>
      </c>
      <c r="T18" s="255" t="s">
        <v>57</v>
      </c>
      <c r="Z18" s="15" t="s">
        <v>451</v>
      </c>
      <c r="AA18" s="34" t="s">
        <v>450</v>
      </c>
      <c r="AB18" s="15">
        <v>7</v>
      </c>
      <c r="AC18" s="15" t="s">
        <v>373</v>
      </c>
      <c r="AD18" s="86">
        <v>5118.2459897099998</v>
      </c>
      <c r="AE18" s="15" t="s">
        <v>412</v>
      </c>
      <c r="AF18" s="86">
        <v>1149.75</v>
      </c>
      <c r="AG18" s="86" t="s">
        <v>57</v>
      </c>
      <c r="AH18" s="86" t="s">
        <v>57</v>
      </c>
      <c r="AI18" s="86">
        <v>806.26140000000009</v>
      </c>
      <c r="AJ18" s="86">
        <v>409.73940000000005</v>
      </c>
      <c r="AK18" s="86">
        <v>464.81190000000004</v>
      </c>
      <c r="AL18" s="86">
        <v>637.35</v>
      </c>
      <c r="AM18" s="86">
        <v>2832</v>
      </c>
      <c r="AN18" s="86">
        <v>1298</v>
      </c>
      <c r="AO18" s="86">
        <v>1094.1000000000001</v>
      </c>
      <c r="AP18" s="86">
        <v>1730.3779500000001</v>
      </c>
      <c r="AQ18" s="86">
        <v>607.95000000000005</v>
      </c>
      <c r="AR18" s="86">
        <v>540.75</v>
      </c>
    </row>
    <row r="19" spans="1:44" ht="15.9" customHeight="1">
      <c r="A19" s="286" t="s">
        <v>452</v>
      </c>
      <c r="B19" s="79">
        <v>10</v>
      </c>
      <c r="C19" s="79" t="str">
        <f t="shared" si="4"/>
        <v>460V, 3 Ph</v>
      </c>
      <c r="D19" s="79" t="s">
        <v>453</v>
      </c>
      <c r="E19" s="256">
        <f t="shared" si="5"/>
        <v>5346.7931474999996</v>
      </c>
      <c r="F19" s="248">
        <f t="shared" si="6"/>
        <v>1208.55</v>
      </c>
      <c r="G19" s="248" t="str">
        <f t="shared" si="7"/>
        <v>-</v>
      </c>
      <c r="H19" s="248" t="s">
        <v>57</v>
      </c>
      <c r="I19" s="248">
        <f t="shared" si="8"/>
        <v>806.26140000000009</v>
      </c>
      <c r="J19" s="248">
        <f t="shared" si="9"/>
        <v>409.73940000000005</v>
      </c>
      <c r="K19" s="248">
        <f t="shared" si="10"/>
        <v>464.81190000000004</v>
      </c>
      <c r="L19" s="248">
        <f t="shared" si="11"/>
        <v>637.35</v>
      </c>
      <c r="M19" s="248">
        <f t="shared" si="12"/>
        <v>3071</v>
      </c>
      <c r="N19" s="248">
        <f t="shared" si="13"/>
        <v>1333</v>
      </c>
      <c r="O19" s="248">
        <f t="shared" si="14"/>
        <v>1094.1000000000001</v>
      </c>
      <c r="P19" s="248">
        <f t="shared" si="15"/>
        <v>1730.3779500000001</v>
      </c>
      <c r="Q19" s="556">
        <f t="shared" si="16"/>
        <v>607.95000000000005</v>
      </c>
      <c r="R19" s="551">
        <f t="shared" si="17"/>
        <v>540.75</v>
      </c>
      <c r="S19" s="559" t="s">
        <v>142</v>
      </c>
      <c r="T19" s="251" t="s">
        <v>57</v>
      </c>
      <c r="Z19" s="15" t="s">
        <v>453</v>
      </c>
      <c r="AA19" s="34" t="s">
        <v>452</v>
      </c>
      <c r="AB19" s="15">
        <v>10</v>
      </c>
      <c r="AC19" s="15" t="s">
        <v>373</v>
      </c>
      <c r="AD19" s="86">
        <v>5346.7931474999996</v>
      </c>
      <c r="AE19" s="15" t="s">
        <v>412</v>
      </c>
      <c r="AF19" s="86">
        <v>1208.55</v>
      </c>
      <c r="AG19" s="86" t="s">
        <v>57</v>
      </c>
      <c r="AH19" s="86" t="s">
        <v>57</v>
      </c>
      <c r="AI19" s="86">
        <v>806.26140000000009</v>
      </c>
      <c r="AJ19" s="86">
        <v>409.73940000000005</v>
      </c>
      <c r="AK19" s="86">
        <v>464.81190000000004</v>
      </c>
      <c r="AL19" s="86">
        <v>637.35</v>
      </c>
      <c r="AM19" s="86">
        <v>3071</v>
      </c>
      <c r="AN19" s="86">
        <v>1333</v>
      </c>
      <c r="AO19" s="86">
        <v>1094.1000000000001</v>
      </c>
      <c r="AP19" s="86">
        <v>1730.3779500000001</v>
      </c>
      <c r="AQ19" s="86">
        <v>607.95000000000005</v>
      </c>
      <c r="AR19" s="86">
        <v>540.75</v>
      </c>
    </row>
    <row r="20" spans="1:44" ht="15.9" customHeight="1">
      <c r="A20" s="137" t="s">
        <v>454</v>
      </c>
      <c r="B20" s="34">
        <v>15</v>
      </c>
      <c r="C20" s="34" t="str">
        <f t="shared" si="4"/>
        <v>460V, 3 Ph</v>
      </c>
      <c r="D20" s="34" t="s">
        <v>455</v>
      </c>
      <c r="E20" s="141">
        <f t="shared" si="5"/>
        <v>5781.10995</v>
      </c>
      <c r="F20" s="252">
        <f t="shared" si="6"/>
        <v>1223.25</v>
      </c>
      <c r="G20" s="252" t="str">
        <f t="shared" si="7"/>
        <v>-</v>
      </c>
      <c r="H20" s="252" t="s">
        <v>57</v>
      </c>
      <c r="I20" s="252">
        <f t="shared" si="8"/>
        <v>806.26140000000009</v>
      </c>
      <c r="J20" s="252">
        <f t="shared" si="9"/>
        <v>409.73940000000005</v>
      </c>
      <c r="K20" s="252">
        <f t="shared" si="10"/>
        <v>464.81190000000004</v>
      </c>
      <c r="L20" s="252">
        <f t="shared" si="11"/>
        <v>637.35</v>
      </c>
      <c r="M20" s="252">
        <f t="shared" si="12"/>
        <v>3822</v>
      </c>
      <c r="N20" s="252">
        <f t="shared" si="13"/>
        <v>1458</v>
      </c>
      <c r="O20" s="252">
        <f t="shared" si="14"/>
        <v>1094.1000000000001</v>
      </c>
      <c r="P20" s="252">
        <f t="shared" si="15"/>
        <v>1730.3779500000001</v>
      </c>
      <c r="Q20" s="409">
        <f t="shared" si="16"/>
        <v>607.95000000000005</v>
      </c>
      <c r="R20" s="550">
        <f t="shared" si="17"/>
        <v>540.75</v>
      </c>
      <c r="S20" s="384" t="s">
        <v>142</v>
      </c>
      <c r="T20" s="255" t="s">
        <v>57</v>
      </c>
      <c r="Z20" s="15" t="s">
        <v>455</v>
      </c>
      <c r="AA20" s="34" t="s">
        <v>454</v>
      </c>
      <c r="AB20" s="15">
        <v>15</v>
      </c>
      <c r="AC20" s="15" t="s">
        <v>373</v>
      </c>
      <c r="AD20" s="86">
        <v>5781.10995</v>
      </c>
      <c r="AE20" s="15" t="s">
        <v>412</v>
      </c>
      <c r="AF20" s="86">
        <v>1223.25</v>
      </c>
      <c r="AG20" s="86" t="s">
        <v>57</v>
      </c>
      <c r="AH20" s="86" t="s">
        <v>57</v>
      </c>
      <c r="AI20" s="86">
        <v>806.26140000000009</v>
      </c>
      <c r="AJ20" s="86">
        <v>409.73940000000005</v>
      </c>
      <c r="AK20" s="86">
        <v>464.81190000000004</v>
      </c>
      <c r="AL20" s="86">
        <v>637.35</v>
      </c>
      <c r="AM20" s="86">
        <v>3822</v>
      </c>
      <c r="AN20" s="86">
        <v>1458</v>
      </c>
      <c r="AO20" s="86">
        <v>1094.1000000000001</v>
      </c>
      <c r="AP20" s="86">
        <v>1730.3779500000001</v>
      </c>
      <c r="AQ20" s="86">
        <v>607.95000000000005</v>
      </c>
      <c r="AR20" s="86">
        <v>540.75</v>
      </c>
    </row>
    <row r="21" spans="1:44" ht="15.9" customHeight="1">
      <c r="A21" s="286" t="s">
        <v>456</v>
      </c>
      <c r="B21" s="79">
        <v>20</v>
      </c>
      <c r="C21" s="79" t="str">
        <f t="shared" si="4"/>
        <v>460V, 3 Ph</v>
      </c>
      <c r="D21" s="79" t="s">
        <v>457</v>
      </c>
      <c r="E21" s="256">
        <f t="shared" si="5"/>
        <v>6708.0779463600011</v>
      </c>
      <c r="F21" s="248">
        <f t="shared" si="6"/>
        <v>1223.25</v>
      </c>
      <c r="G21" s="248">
        <f t="shared" si="7"/>
        <v>4800</v>
      </c>
      <c r="H21" s="248" t="s">
        <v>57</v>
      </c>
      <c r="I21" s="248">
        <f t="shared" si="8"/>
        <v>806.26140000000009</v>
      </c>
      <c r="J21" s="248">
        <f t="shared" si="9"/>
        <v>409.73940000000005</v>
      </c>
      <c r="K21" s="248">
        <f t="shared" si="10"/>
        <v>464.81190000000004</v>
      </c>
      <c r="L21" s="248">
        <f t="shared" si="11"/>
        <v>637.35</v>
      </c>
      <c r="M21" s="248">
        <f t="shared" si="12"/>
        <v>3822</v>
      </c>
      <c r="N21" s="248">
        <f t="shared" si="13"/>
        <v>1581</v>
      </c>
      <c r="O21" s="248">
        <f t="shared" si="14"/>
        <v>1094.1000000000001</v>
      </c>
      <c r="P21" s="248">
        <f t="shared" si="15"/>
        <v>1730.3779500000001</v>
      </c>
      <c r="Q21" s="556">
        <f t="shared" si="16"/>
        <v>607.95000000000005</v>
      </c>
      <c r="R21" s="551">
        <f t="shared" si="17"/>
        <v>540.75</v>
      </c>
      <c r="S21" s="559" t="s">
        <v>142</v>
      </c>
      <c r="T21" s="262" t="s">
        <v>302</v>
      </c>
      <c r="Z21" s="15" t="s">
        <v>457</v>
      </c>
      <c r="AA21" s="34" t="s">
        <v>456</v>
      </c>
      <c r="AB21" s="15">
        <v>20</v>
      </c>
      <c r="AC21" s="15" t="s">
        <v>373</v>
      </c>
      <c r="AD21" s="86">
        <v>6708.0779463600011</v>
      </c>
      <c r="AE21" s="15" t="s">
        <v>412</v>
      </c>
      <c r="AF21" s="86">
        <v>1223.25</v>
      </c>
      <c r="AG21" s="86">
        <v>4800</v>
      </c>
      <c r="AH21" s="86" t="s">
        <v>57</v>
      </c>
      <c r="AI21" s="86">
        <v>806.26140000000009</v>
      </c>
      <c r="AJ21" s="86">
        <v>409.73940000000005</v>
      </c>
      <c r="AK21" s="86">
        <v>464.81190000000004</v>
      </c>
      <c r="AL21" s="86">
        <v>637.35</v>
      </c>
      <c r="AM21" s="86">
        <v>3822</v>
      </c>
      <c r="AN21" s="86">
        <v>1581</v>
      </c>
      <c r="AO21" s="86">
        <v>1094.1000000000001</v>
      </c>
      <c r="AP21" s="86">
        <v>1730.3779500000001</v>
      </c>
      <c r="AQ21" s="86">
        <v>607.95000000000005</v>
      </c>
      <c r="AR21" s="86">
        <v>540.75</v>
      </c>
    </row>
    <row r="22" spans="1:44" ht="15.9" customHeight="1">
      <c r="A22" s="137" t="s">
        <v>458</v>
      </c>
      <c r="B22" s="34">
        <v>25</v>
      </c>
      <c r="C22" s="34" t="str">
        <f t="shared" si="4"/>
        <v>460V, 3 Ph</v>
      </c>
      <c r="D22" s="34" t="s">
        <v>459</v>
      </c>
      <c r="E22" s="141">
        <f t="shared" si="5"/>
        <v>6509.194399680001</v>
      </c>
      <c r="F22" s="252">
        <f t="shared" si="6"/>
        <v>1232.7</v>
      </c>
      <c r="G22" s="252">
        <f t="shared" si="7"/>
        <v>5100</v>
      </c>
      <c r="H22" s="252" t="s">
        <v>57</v>
      </c>
      <c r="I22" s="252">
        <f t="shared" si="8"/>
        <v>806.26140000000009</v>
      </c>
      <c r="J22" s="252">
        <f t="shared" si="9"/>
        <v>409.73940000000005</v>
      </c>
      <c r="K22" s="252">
        <f t="shared" si="10"/>
        <v>464.81190000000004</v>
      </c>
      <c r="L22" s="252">
        <f t="shared" si="11"/>
        <v>637.35</v>
      </c>
      <c r="M22" s="252">
        <f t="shared" si="12"/>
        <v>4119</v>
      </c>
      <c r="N22" s="252">
        <f t="shared" si="13"/>
        <v>1602</v>
      </c>
      <c r="O22" s="252">
        <f t="shared" si="14"/>
        <v>1094.1000000000001</v>
      </c>
      <c r="P22" s="252">
        <f t="shared" si="15"/>
        <v>1730.3779500000001</v>
      </c>
      <c r="Q22" s="409">
        <f t="shared" si="16"/>
        <v>607.95000000000005</v>
      </c>
      <c r="R22" s="550">
        <f t="shared" si="17"/>
        <v>540.75</v>
      </c>
      <c r="S22" s="384" t="s">
        <v>142</v>
      </c>
      <c r="T22" s="262" t="s">
        <v>302</v>
      </c>
      <c r="Z22" s="15" t="s">
        <v>459</v>
      </c>
      <c r="AA22" s="34" t="s">
        <v>458</v>
      </c>
      <c r="AB22" s="15">
        <v>25</v>
      </c>
      <c r="AC22" s="15" t="s">
        <v>373</v>
      </c>
      <c r="AD22" s="86">
        <v>6509.194399680001</v>
      </c>
      <c r="AE22" s="15" t="s">
        <v>412</v>
      </c>
      <c r="AF22" s="86">
        <v>1232.7</v>
      </c>
      <c r="AG22" s="86">
        <v>5100</v>
      </c>
      <c r="AH22" s="86" t="s">
        <v>57</v>
      </c>
      <c r="AI22" s="86">
        <v>806.26140000000009</v>
      </c>
      <c r="AJ22" s="86">
        <v>409.73940000000005</v>
      </c>
      <c r="AK22" s="86">
        <v>464.81190000000004</v>
      </c>
      <c r="AL22" s="86">
        <v>637.35</v>
      </c>
      <c r="AM22" s="86">
        <v>4119</v>
      </c>
      <c r="AN22" s="86">
        <v>1602</v>
      </c>
      <c r="AO22" s="86">
        <v>1094.1000000000001</v>
      </c>
      <c r="AP22" s="86">
        <v>1730.3779500000001</v>
      </c>
      <c r="AQ22" s="86">
        <v>607.95000000000005</v>
      </c>
      <c r="AR22" s="86">
        <v>540.75</v>
      </c>
    </row>
    <row r="23" spans="1:44" ht="15.9" customHeight="1">
      <c r="A23" s="286" t="s">
        <v>460</v>
      </c>
      <c r="B23" s="79">
        <v>30</v>
      </c>
      <c r="C23" s="79" t="str">
        <f t="shared" si="4"/>
        <v>460V, 3 Ph</v>
      </c>
      <c r="D23" s="79" t="s">
        <v>461</v>
      </c>
      <c r="E23" s="256">
        <f t="shared" si="5"/>
        <v>7832.151967920001</v>
      </c>
      <c r="F23" s="248">
        <f t="shared" si="6"/>
        <v>1232.7</v>
      </c>
      <c r="G23" s="248">
        <f t="shared" si="7"/>
        <v>5400</v>
      </c>
      <c r="H23" s="248" t="s">
        <v>57</v>
      </c>
      <c r="I23" s="248">
        <f t="shared" si="8"/>
        <v>806.26140000000009</v>
      </c>
      <c r="J23" s="248">
        <f t="shared" si="9"/>
        <v>409.73940000000005</v>
      </c>
      <c r="K23" s="248">
        <f t="shared" si="10"/>
        <v>464.81190000000004</v>
      </c>
      <c r="L23" s="248">
        <f t="shared" si="11"/>
        <v>637.35</v>
      </c>
      <c r="M23" s="248">
        <f t="shared" si="12"/>
        <v>4119</v>
      </c>
      <c r="N23" s="248">
        <f t="shared" si="13"/>
        <v>1623</v>
      </c>
      <c r="O23" s="248">
        <f t="shared" si="14"/>
        <v>1094.1000000000001</v>
      </c>
      <c r="P23" s="248">
        <f t="shared" si="15"/>
        <v>1730.3779500000001</v>
      </c>
      <c r="Q23" s="556">
        <f t="shared" si="16"/>
        <v>607.95000000000005</v>
      </c>
      <c r="R23" s="551">
        <f t="shared" si="17"/>
        <v>540.75</v>
      </c>
      <c r="S23" s="559" t="s">
        <v>142</v>
      </c>
      <c r="T23" s="262" t="s">
        <v>302</v>
      </c>
      <c r="Z23" s="15" t="s">
        <v>461</v>
      </c>
      <c r="AA23" s="34" t="s">
        <v>460</v>
      </c>
      <c r="AB23" s="15">
        <v>30</v>
      </c>
      <c r="AC23" s="15" t="s">
        <v>373</v>
      </c>
      <c r="AD23" s="86">
        <v>7832.151967920001</v>
      </c>
      <c r="AE23" s="15" t="s">
        <v>412</v>
      </c>
      <c r="AF23" s="86">
        <v>1232.7</v>
      </c>
      <c r="AG23" s="86">
        <v>5400</v>
      </c>
      <c r="AH23" s="239">
        <v>1051</v>
      </c>
      <c r="AI23" s="86">
        <v>806.26140000000009</v>
      </c>
      <c r="AJ23" s="86">
        <v>409.73940000000005</v>
      </c>
      <c r="AK23" s="86">
        <v>464.81190000000004</v>
      </c>
      <c r="AL23" s="86">
        <v>637.35</v>
      </c>
      <c r="AM23" s="86">
        <v>4119</v>
      </c>
      <c r="AN23" s="86">
        <v>1623</v>
      </c>
      <c r="AO23" s="86">
        <v>1094.1000000000001</v>
      </c>
      <c r="AP23" s="86">
        <v>1730.3779500000001</v>
      </c>
      <c r="AQ23" s="86">
        <v>607.95000000000005</v>
      </c>
      <c r="AR23" s="86">
        <v>540.75</v>
      </c>
    </row>
    <row r="24" spans="1:44" ht="15.9" customHeight="1">
      <c r="A24" s="287" t="s">
        <v>462</v>
      </c>
      <c r="B24" s="80">
        <v>40</v>
      </c>
      <c r="C24" s="80" t="str">
        <f t="shared" si="4"/>
        <v>460V, 3 Ph</v>
      </c>
      <c r="D24" s="80" t="s">
        <v>463</v>
      </c>
      <c r="E24" s="200">
        <f t="shared" si="5"/>
        <v>8732.1362335200029</v>
      </c>
      <c r="F24" s="263">
        <f t="shared" si="6"/>
        <v>1270.5</v>
      </c>
      <c r="G24" s="263">
        <f t="shared" si="7"/>
        <v>5700</v>
      </c>
      <c r="H24" s="252" t="s">
        <v>57</v>
      </c>
      <c r="I24" s="263">
        <f t="shared" si="8"/>
        <v>806.26140000000009</v>
      </c>
      <c r="J24" s="263">
        <f t="shared" si="9"/>
        <v>409.73940000000005</v>
      </c>
      <c r="K24" s="200">
        <f t="shared" si="10"/>
        <v>464.81190000000004</v>
      </c>
      <c r="L24" s="263">
        <f t="shared" si="11"/>
        <v>637.35</v>
      </c>
      <c r="M24" s="263">
        <f t="shared" si="12"/>
        <v>4961</v>
      </c>
      <c r="N24" s="263">
        <f t="shared" si="13"/>
        <v>1794</v>
      </c>
      <c r="O24" s="263">
        <f t="shared" si="14"/>
        <v>1094.1000000000001</v>
      </c>
      <c r="P24" s="263">
        <f t="shared" si="15"/>
        <v>1730.3779500000001</v>
      </c>
      <c r="Q24" s="557">
        <f t="shared" si="16"/>
        <v>607.95000000000005</v>
      </c>
      <c r="R24" s="552">
        <f t="shared" si="17"/>
        <v>540.75</v>
      </c>
      <c r="S24" s="560" t="s">
        <v>142</v>
      </c>
      <c r="T24" s="262" t="s">
        <v>302</v>
      </c>
      <c r="Z24" s="15" t="s">
        <v>463</v>
      </c>
      <c r="AA24" s="34" t="s">
        <v>462</v>
      </c>
      <c r="AB24" s="15">
        <v>40</v>
      </c>
      <c r="AC24" s="15" t="s">
        <v>373</v>
      </c>
      <c r="AD24" s="86">
        <v>8732.1362335200029</v>
      </c>
      <c r="AE24" s="15" t="s">
        <v>412</v>
      </c>
      <c r="AF24" s="86">
        <v>1270.5</v>
      </c>
      <c r="AG24" s="86">
        <v>5700</v>
      </c>
      <c r="AH24" s="239">
        <v>1051</v>
      </c>
      <c r="AI24" s="86">
        <v>806.26140000000009</v>
      </c>
      <c r="AJ24" s="86">
        <v>409.73940000000005</v>
      </c>
      <c r="AK24" s="86">
        <v>464.81190000000004</v>
      </c>
      <c r="AL24" s="86">
        <v>637.35</v>
      </c>
      <c r="AM24" s="86">
        <v>4961</v>
      </c>
      <c r="AN24" s="86">
        <v>1794</v>
      </c>
      <c r="AO24" s="86">
        <v>1094.1000000000001</v>
      </c>
      <c r="AP24" s="86">
        <v>1730.3779500000001</v>
      </c>
      <c r="AQ24" s="86">
        <v>607.95000000000005</v>
      </c>
      <c r="AR24" s="86">
        <v>540.75</v>
      </c>
    </row>
    <row r="25" spans="1:44" ht="15.9" customHeight="1">
      <c r="A25" s="288" t="s">
        <v>464</v>
      </c>
      <c r="B25" s="193">
        <v>50</v>
      </c>
      <c r="C25" s="193" t="str">
        <f t="shared" si="4"/>
        <v>460V, 3 Ph</v>
      </c>
      <c r="D25" s="193" t="s">
        <v>465</v>
      </c>
      <c r="E25" s="264">
        <f t="shared" si="5"/>
        <v>9657.1440697200014</v>
      </c>
      <c r="F25" s="265">
        <f t="shared" si="6"/>
        <v>1328.25</v>
      </c>
      <c r="G25" s="265">
        <f t="shared" si="7"/>
        <v>5800</v>
      </c>
      <c r="H25" s="248" t="s">
        <v>57</v>
      </c>
      <c r="I25" s="265">
        <f t="shared" si="8"/>
        <v>806.26140000000009</v>
      </c>
      <c r="J25" s="265">
        <f t="shared" si="9"/>
        <v>409.73940000000005</v>
      </c>
      <c r="K25" s="264">
        <f t="shared" si="10"/>
        <v>464.81190000000004</v>
      </c>
      <c r="L25" s="265">
        <f t="shared" si="11"/>
        <v>637.35</v>
      </c>
      <c r="M25" s="265">
        <f t="shared" si="12"/>
        <v>5570</v>
      </c>
      <c r="N25" s="265">
        <f t="shared" si="13"/>
        <v>2346</v>
      </c>
      <c r="O25" s="265">
        <f t="shared" si="14"/>
        <v>1094.1000000000001</v>
      </c>
      <c r="P25" s="265">
        <f t="shared" si="15"/>
        <v>1730.3779500000001</v>
      </c>
      <c r="Q25" s="558">
        <f t="shared" si="16"/>
        <v>607.95000000000005</v>
      </c>
      <c r="R25" s="553">
        <f t="shared" si="17"/>
        <v>540.75</v>
      </c>
      <c r="S25" s="561" t="s">
        <v>142</v>
      </c>
      <c r="T25" s="262" t="s">
        <v>302</v>
      </c>
      <c r="Z25" s="15" t="s">
        <v>465</v>
      </c>
      <c r="AA25" s="34" t="s">
        <v>464</v>
      </c>
      <c r="AB25" s="15">
        <v>50</v>
      </c>
      <c r="AC25" s="15" t="s">
        <v>373</v>
      </c>
      <c r="AD25" s="86">
        <v>9657.1440697200014</v>
      </c>
      <c r="AE25" s="15" t="s">
        <v>412</v>
      </c>
      <c r="AF25" s="86">
        <v>1328.25</v>
      </c>
      <c r="AG25" s="86">
        <v>5800</v>
      </c>
      <c r="AH25" s="239">
        <v>1127</v>
      </c>
      <c r="AI25" s="86">
        <v>806.26140000000009</v>
      </c>
      <c r="AJ25" s="86">
        <v>409.73940000000005</v>
      </c>
      <c r="AK25" s="86">
        <v>464.81190000000004</v>
      </c>
      <c r="AL25" s="86">
        <v>637.35</v>
      </c>
      <c r="AM25" s="86">
        <v>5570</v>
      </c>
      <c r="AN25" s="86">
        <v>2346</v>
      </c>
      <c r="AO25" s="86">
        <v>1094.1000000000001</v>
      </c>
      <c r="AP25" s="86">
        <v>1730.3779500000001</v>
      </c>
      <c r="AQ25" s="86">
        <v>607.95000000000005</v>
      </c>
      <c r="AR25" s="86">
        <v>540.75</v>
      </c>
    </row>
    <row r="26" spans="1:44" ht="15.9" customHeight="1">
      <c r="A26" s="290" t="s">
        <v>466</v>
      </c>
      <c r="B26" s="81">
        <f t="shared" ref="B26:B36" si="18">AB26</f>
        <v>60</v>
      </c>
      <c r="C26" s="81" t="str">
        <f t="shared" si="4"/>
        <v>460V, 3 Ph</v>
      </c>
      <c r="D26" s="81" t="s">
        <v>467</v>
      </c>
      <c r="E26" s="270">
        <f t="shared" si="5"/>
        <v>10881.15</v>
      </c>
      <c r="F26" s="271">
        <f t="shared" si="6"/>
        <v>1459.5</v>
      </c>
      <c r="G26" s="271">
        <f t="shared" si="7"/>
        <v>6100</v>
      </c>
      <c r="H26" s="271">
        <f t="shared" ref="H26:H36" si="19">IFERROR(AH26*$B$3*IF($B$4="Yes",1+$Z$1,1),AH26)</f>
        <v>1265</v>
      </c>
      <c r="I26" s="271">
        <f t="shared" si="8"/>
        <v>806.26140000000009</v>
      </c>
      <c r="J26" s="271">
        <f t="shared" si="9"/>
        <v>409.73940000000005</v>
      </c>
      <c r="K26" s="270">
        <f t="shared" si="10"/>
        <v>464.81190000000004</v>
      </c>
      <c r="L26" s="271">
        <f t="shared" si="11"/>
        <v>637.35</v>
      </c>
      <c r="M26" s="271">
        <f t="shared" si="12"/>
        <v>6638</v>
      </c>
      <c r="N26" s="272">
        <f t="shared" si="13"/>
        <v>2829</v>
      </c>
      <c r="O26" s="271">
        <f t="shared" si="14"/>
        <v>1094.1000000000001</v>
      </c>
      <c r="P26" s="271">
        <f t="shared" si="15"/>
        <v>1730.4</v>
      </c>
      <c r="Q26" s="557">
        <f t="shared" si="16"/>
        <v>607.95000000000005</v>
      </c>
      <c r="R26" s="554">
        <f t="shared" si="17"/>
        <v>837.90000000000009</v>
      </c>
      <c r="S26" s="562" t="s">
        <v>302</v>
      </c>
      <c r="T26" s="262" t="s">
        <v>311</v>
      </c>
      <c r="X26" s="62"/>
      <c r="Y26" s="62"/>
      <c r="Z26" s="15" t="s">
        <v>467</v>
      </c>
      <c r="AA26" s="15" t="s">
        <v>466</v>
      </c>
      <c r="AB26" s="15">
        <v>60</v>
      </c>
      <c r="AC26" s="15" t="s">
        <v>373</v>
      </c>
      <c r="AD26" s="86">
        <v>10881.15</v>
      </c>
      <c r="AE26" s="15" t="s">
        <v>412</v>
      </c>
      <c r="AF26" s="86">
        <v>1459.5</v>
      </c>
      <c r="AG26" s="239">
        <v>6100</v>
      </c>
      <c r="AH26" s="239">
        <v>1265</v>
      </c>
      <c r="AI26" s="86">
        <v>806.26140000000009</v>
      </c>
      <c r="AJ26" s="86">
        <v>409.73940000000005</v>
      </c>
      <c r="AK26" s="86">
        <v>464.81190000000004</v>
      </c>
      <c r="AL26" s="86">
        <v>637.35</v>
      </c>
      <c r="AM26" s="239">
        <v>6638</v>
      </c>
      <c r="AN26" s="239">
        <v>2829</v>
      </c>
      <c r="AO26" s="86">
        <v>1094.1000000000001</v>
      </c>
      <c r="AP26" s="86">
        <v>1730.4</v>
      </c>
      <c r="AQ26" s="86">
        <v>607.95000000000005</v>
      </c>
      <c r="AR26" s="86">
        <v>837.90000000000009</v>
      </c>
    </row>
    <row r="27" spans="1:44" ht="15.9" customHeight="1">
      <c r="A27" s="287" t="s">
        <v>468</v>
      </c>
      <c r="B27" s="80">
        <f t="shared" si="18"/>
        <v>75</v>
      </c>
      <c r="C27" s="80" t="str">
        <f t="shared" si="4"/>
        <v>460V, 3 Ph</v>
      </c>
      <c r="D27" s="80" t="s">
        <v>469</v>
      </c>
      <c r="E27" s="200">
        <f t="shared" si="5"/>
        <v>13923</v>
      </c>
      <c r="F27" s="263">
        <f t="shared" si="6"/>
        <v>1573.95</v>
      </c>
      <c r="G27" s="263">
        <f t="shared" si="7"/>
        <v>7000</v>
      </c>
      <c r="H27" s="263">
        <f t="shared" si="19"/>
        <v>1746</v>
      </c>
      <c r="I27" s="263">
        <f t="shared" si="8"/>
        <v>806.26140000000009</v>
      </c>
      <c r="J27" s="263">
        <f t="shared" si="9"/>
        <v>409.73940000000005</v>
      </c>
      <c r="K27" s="200">
        <f t="shared" si="10"/>
        <v>464.81190000000004</v>
      </c>
      <c r="L27" s="263">
        <f t="shared" si="11"/>
        <v>637.35</v>
      </c>
      <c r="M27" s="263">
        <f t="shared" si="12"/>
        <v>7258</v>
      </c>
      <c r="N27" s="273">
        <f t="shared" si="13"/>
        <v>3048</v>
      </c>
      <c r="O27" s="263">
        <f t="shared" si="14"/>
        <v>1094.1000000000001</v>
      </c>
      <c r="P27" s="263">
        <f t="shared" si="15"/>
        <v>1730.4</v>
      </c>
      <c r="Q27" s="558">
        <f t="shared" si="16"/>
        <v>607.95000000000005</v>
      </c>
      <c r="R27" s="552">
        <f t="shared" si="17"/>
        <v>837.90000000000009</v>
      </c>
      <c r="S27" s="560" t="s">
        <v>302</v>
      </c>
      <c r="T27" s="262" t="s">
        <v>311</v>
      </c>
      <c r="X27" s="62"/>
      <c r="Y27" s="62"/>
      <c r="Z27" s="15" t="s">
        <v>469</v>
      </c>
      <c r="AA27" s="15" t="s">
        <v>468</v>
      </c>
      <c r="AB27" s="15">
        <v>75</v>
      </c>
      <c r="AC27" s="15" t="s">
        <v>373</v>
      </c>
      <c r="AD27" s="86">
        <v>13923</v>
      </c>
      <c r="AE27" s="15" t="s">
        <v>412</v>
      </c>
      <c r="AF27" s="86">
        <v>1573.95</v>
      </c>
      <c r="AG27" s="239">
        <v>7000</v>
      </c>
      <c r="AH27" s="239">
        <v>1746</v>
      </c>
      <c r="AI27" s="86">
        <v>806.26140000000009</v>
      </c>
      <c r="AJ27" s="86">
        <v>409.73940000000005</v>
      </c>
      <c r="AK27" s="86">
        <v>464.81190000000004</v>
      </c>
      <c r="AL27" s="86">
        <v>637.35</v>
      </c>
      <c r="AM27" s="239">
        <v>7258</v>
      </c>
      <c r="AN27" s="239">
        <v>3048</v>
      </c>
      <c r="AO27" s="86">
        <v>1094.1000000000001</v>
      </c>
      <c r="AP27" s="86">
        <v>1730.4</v>
      </c>
      <c r="AQ27" s="86">
        <v>607.95000000000005</v>
      </c>
      <c r="AR27" s="86">
        <v>837.90000000000009</v>
      </c>
    </row>
    <row r="28" spans="1:44" ht="15.9" customHeight="1">
      <c r="A28" s="290" t="s">
        <v>470</v>
      </c>
      <c r="B28" s="81">
        <f t="shared" si="18"/>
        <v>100</v>
      </c>
      <c r="C28" s="81" t="str">
        <f t="shared" si="4"/>
        <v>460V, 3 Ph</v>
      </c>
      <c r="D28" s="81" t="s">
        <v>471</v>
      </c>
      <c r="E28" s="270">
        <f t="shared" si="5"/>
        <v>15332</v>
      </c>
      <c r="F28" s="271">
        <f t="shared" si="6"/>
        <v>1966.65</v>
      </c>
      <c r="G28" s="271">
        <f t="shared" si="7"/>
        <v>7400</v>
      </c>
      <c r="H28" s="271">
        <f t="shared" si="19"/>
        <v>1762</v>
      </c>
      <c r="I28" s="271">
        <f t="shared" si="8"/>
        <v>806.26140000000009</v>
      </c>
      <c r="J28" s="271">
        <f t="shared" si="9"/>
        <v>409.73940000000005</v>
      </c>
      <c r="K28" s="270">
        <f t="shared" si="10"/>
        <v>464.81190000000004</v>
      </c>
      <c r="L28" s="271">
        <f t="shared" si="11"/>
        <v>637.35</v>
      </c>
      <c r="M28" s="271">
        <f t="shared" si="12"/>
        <v>9699</v>
      </c>
      <c r="N28" s="272">
        <f t="shared" si="13"/>
        <v>3428</v>
      </c>
      <c r="O28" s="271">
        <f t="shared" si="14"/>
        <v>1094.1000000000001</v>
      </c>
      <c r="P28" s="271">
        <f t="shared" si="15"/>
        <v>1730.4</v>
      </c>
      <c r="Q28" s="557">
        <f t="shared" si="16"/>
        <v>607.95000000000005</v>
      </c>
      <c r="R28" s="554">
        <f t="shared" si="17"/>
        <v>837.90000000000009</v>
      </c>
      <c r="S28" s="562" t="s">
        <v>302</v>
      </c>
      <c r="T28" s="262" t="s">
        <v>311</v>
      </c>
      <c r="X28" s="62"/>
      <c r="Y28" s="62"/>
      <c r="Z28" s="15" t="s">
        <v>471</v>
      </c>
      <c r="AA28" s="15" t="s">
        <v>470</v>
      </c>
      <c r="AB28" s="15">
        <v>100</v>
      </c>
      <c r="AC28" s="15" t="s">
        <v>373</v>
      </c>
      <c r="AD28" s="86">
        <v>15332</v>
      </c>
      <c r="AE28" s="15" t="s">
        <v>412</v>
      </c>
      <c r="AF28" s="86">
        <v>1966.65</v>
      </c>
      <c r="AG28" s="239">
        <v>7400</v>
      </c>
      <c r="AH28" s="239">
        <v>1762</v>
      </c>
      <c r="AI28" s="86">
        <v>806.26140000000009</v>
      </c>
      <c r="AJ28" s="86">
        <v>409.73940000000005</v>
      </c>
      <c r="AK28" s="86">
        <v>464.81190000000004</v>
      </c>
      <c r="AL28" s="86">
        <v>637.35</v>
      </c>
      <c r="AM28" s="239">
        <v>9699</v>
      </c>
      <c r="AN28" s="239">
        <v>3428</v>
      </c>
      <c r="AO28" s="86">
        <v>1094.1000000000001</v>
      </c>
      <c r="AP28" s="86">
        <v>1730.4</v>
      </c>
      <c r="AQ28" s="86">
        <v>607.95000000000005</v>
      </c>
      <c r="AR28" s="86">
        <v>837.90000000000009</v>
      </c>
    </row>
    <row r="29" spans="1:44" ht="15.9" customHeight="1">
      <c r="A29" s="137" t="s">
        <v>472</v>
      </c>
      <c r="B29" s="34">
        <f t="shared" si="18"/>
        <v>125</v>
      </c>
      <c r="C29" s="34" t="str">
        <f t="shared" si="4"/>
        <v>460V, 3 Ph</v>
      </c>
      <c r="D29" s="34" t="s">
        <v>473</v>
      </c>
      <c r="E29" s="200">
        <f t="shared" si="5"/>
        <v>19784.099999999999</v>
      </c>
      <c r="F29" s="263">
        <f t="shared" si="6"/>
        <v>2080.0500000000002</v>
      </c>
      <c r="G29" s="252">
        <f t="shared" si="7"/>
        <v>7800</v>
      </c>
      <c r="H29" s="252">
        <f t="shared" si="19"/>
        <v>2053</v>
      </c>
      <c r="I29" s="252">
        <f t="shared" si="8"/>
        <v>806.26140000000009</v>
      </c>
      <c r="J29" s="252">
        <f t="shared" si="9"/>
        <v>409.73940000000005</v>
      </c>
      <c r="K29" s="141">
        <f t="shared" si="10"/>
        <v>464.81190000000004</v>
      </c>
      <c r="L29" s="252">
        <f t="shared" si="11"/>
        <v>637.35</v>
      </c>
      <c r="M29" s="252" t="str">
        <f t="shared" si="12"/>
        <v>-</v>
      </c>
      <c r="N29" s="274">
        <f t="shared" si="13"/>
        <v>3610</v>
      </c>
      <c r="O29" s="252">
        <f t="shared" si="14"/>
        <v>1094.1000000000001</v>
      </c>
      <c r="P29" s="252">
        <f t="shared" si="15"/>
        <v>1730.4</v>
      </c>
      <c r="Q29" s="558">
        <f t="shared" si="16"/>
        <v>607.95000000000005</v>
      </c>
      <c r="R29" s="552">
        <f t="shared" si="17"/>
        <v>837.90000000000009</v>
      </c>
      <c r="S29" s="384" t="s">
        <v>302</v>
      </c>
      <c r="T29" s="262" t="s">
        <v>311</v>
      </c>
      <c r="X29" s="62"/>
      <c r="Y29" s="62"/>
      <c r="Z29" s="15" t="s">
        <v>473</v>
      </c>
      <c r="AA29" s="15" t="s">
        <v>472</v>
      </c>
      <c r="AB29" s="15">
        <v>125</v>
      </c>
      <c r="AC29" s="15" t="s">
        <v>373</v>
      </c>
      <c r="AD29" s="86">
        <v>19784.099999999999</v>
      </c>
      <c r="AE29" s="15" t="s">
        <v>412</v>
      </c>
      <c r="AF29" s="86">
        <v>2080.0500000000002</v>
      </c>
      <c r="AG29" s="239">
        <v>7800</v>
      </c>
      <c r="AH29" s="239">
        <v>2053</v>
      </c>
      <c r="AI29" s="86">
        <v>806.26140000000009</v>
      </c>
      <c r="AJ29" s="86">
        <v>409.73940000000005</v>
      </c>
      <c r="AK29" s="86">
        <v>464.81190000000004</v>
      </c>
      <c r="AL29" s="86">
        <v>637.35</v>
      </c>
      <c r="AM29" s="239" t="s">
        <v>57</v>
      </c>
      <c r="AN29" s="239">
        <v>3610</v>
      </c>
      <c r="AO29" s="86">
        <v>1094.1000000000001</v>
      </c>
      <c r="AP29" s="86">
        <v>1730.4</v>
      </c>
      <c r="AQ29" s="86">
        <v>607.95000000000005</v>
      </c>
      <c r="AR29" s="86">
        <v>837.90000000000009</v>
      </c>
    </row>
    <row r="30" spans="1:44" ht="15.9" customHeight="1">
      <c r="A30" s="291" t="s">
        <v>474</v>
      </c>
      <c r="B30" s="82">
        <f t="shared" si="18"/>
        <v>150</v>
      </c>
      <c r="C30" s="82" t="str">
        <f t="shared" si="4"/>
        <v>460V, 3 Ph</v>
      </c>
      <c r="D30" s="82" t="s">
        <v>475</v>
      </c>
      <c r="E30" s="270">
        <f t="shared" si="5"/>
        <v>21639.45</v>
      </c>
      <c r="F30" s="271">
        <f t="shared" si="6"/>
        <v>2366.7000000000003</v>
      </c>
      <c r="G30" s="275">
        <f t="shared" si="7"/>
        <v>8100</v>
      </c>
      <c r="H30" s="275">
        <f t="shared" si="19"/>
        <v>2100</v>
      </c>
      <c r="I30" s="275">
        <f t="shared" si="8"/>
        <v>806.26140000000009</v>
      </c>
      <c r="J30" s="275">
        <f t="shared" si="9"/>
        <v>409.73940000000005</v>
      </c>
      <c r="K30" s="276">
        <f t="shared" si="10"/>
        <v>464.81190000000004</v>
      </c>
      <c r="L30" s="275">
        <f t="shared" si="11"/>
        <v>637.35</v>
      </c>
      <c r="M30" s="275" t="str">
        <f t="shared" si="12"/>
        <v>-</v>
      </c>
      <c r="N30" s="277">
        <f t="shared" si="13"/>
        <v>3710</v>
      </c>
      <c r="O30" s="275">
        <f t="shared" si="14"/>
        <v>1094.1000000000001</v>
      </c>
      <c r="P30" s="275">
        <f t="shared" si="15"/>
        <v>1730.4</v>
      </c>
      <c r="Q30" s="557">
        <f t="shared" si="16"/>
        <v>607.95000000000005</v>
      </c>
      <c r="R30" s="554">
        <f t="shared" si="17"/>
        <v>837.90000000000009</v>
      </c>
      <c r="S30" s="563" t="s">
        <v>302</v>
      </c>
      <c r="T30" s="262" t="s">
        <v>311</v>
      </c>
      <c r="X30" s="62"/>
      <c r="Y30" s="62"/>
      <c r="Z30" s="15" t="s">
        <v>475</v>
      </c>
      <c r="AA30" s="15" t="s">
        <v>474</v>
      </c>
      <c r="AB30" s="15">
        <v>150</v>
      </c>
      <c r="AC30" s="15" t="s">
        <v>373</v>
      </c>
      <c r="AD30" s="86">
        <v>21639.45</v>
      </c>
      <c r="AE30" s="15" t="s">
        <v>412</v>
      </c>
      <c r="AF30" s="86">
        <v>2366.7000000000003</v>
      </c>
      <c r="AG30" s="239">
        <v>8100</v>
      </c>
      <c r="AH30" s="239">
        <v>2100</v>
      </c>
      <c r="AI30" s="86">
        <v>806.26140000000009</v>
      </c>
      <c r="AJ30" s="86">
        <v>409.73940000000005</v>
      </c>
      <c r="AK30" s="86">
        <v>464.81190000000004</v>
      </c>
      <c r="AL30" s="86">
        <v>637.35</v>
      </c>
      <c r="AM30" s="239" t="s">
        <v>57</v>
      </c>
      <c r="AN30" s="239">
        <v>3710</v>
      </c>
      <c r="AO30" s="86">
        <v>1094.1000000000001</v>
      </c>
      <c r="AP30" s="86">
        <v>1730.4</v>
      </c>
      <c r="AQ30" s="86">
        <v>607.95000000000005</v>
      </c>
      <c r="AR30" s="86">
        <v>837.90000000000009</v>
      </c>
    </row>
    <row r="31" spans="1:44" ht="15.9" customHeight="1">
      <c r="A31" s="137" t="s">
        <v>476</v>
      </c>
      <c r="B31" s="34">
        <f t="shared" si="18"/>
        <v>200</v>
      </c>
      <c r="C31" s="34" t="str">
        <f t="shared" si="4"/>
        <v>460V, 3 Ph</v>
      </c>
      <c r="D31" s="34" t="s">
        <v>477</v>
      </c>
      <c r="E31" s="200">
        <f t="shared" si="5"/>
        <v>29329.65</v>
      </c>
      <c r="F31" s="263">
        <f t="shared" si="6"/>
        <v>3502.8</v>
      </c>
      <c r="G31" s="252">
        <f t="shared" si="7"/>
        <v>11000</v>
      </c>
      <c r="H31" s="252">
        <f t="shared" si="19"/>
        <v>2100</v>
      </c>
      <c r="I31" s="252">
        <f t="shared" ref="I31:M36" si="20">IFERROR(AI31*$B$3*IF($B$4="Yes",1+$Z$1,1),AI31)</f>
        <v>806.26140000000009</v>
      </c>
      <c r="J31" s="252">
        <f t="shared" si="20"/>
        <v>409.73940000000005</v>
      </c>
      <c r="K31" s="141">
        <f t="shared" si="20"/>
        <v>464.81190000000004</v>
      </c>
      <c r="L31" s="252">
        <f t="shared" si="20"/>
        <v>637.35</v>
      </c>
      <c r="M31" s="252" t="str">
        <f t="shared" si="20"/>
        <v>-</v>
      </c>
      <c r="N31" s="274" t="s">
        <v>57</v>
      </c>
      <c r="O31" s="252">
        <f t="shared" ref="O31:R36" si="21">IFERROR(AO31*$B$3*IF($B$4="Yes",1+$Z$1,1),AO31)</f>
        <v>1094.1000000000001</v>
      </c>
      <c r="P31" s="252">
        <f t="shared" si="21"/>
        <v>1730.4</v>
      </c>
      <c r="Q31" s="558">
        <f t="shared" si="21"/>
        <v>607.95000000000005</v>
      </c>
      <c r="R31" s="552">
        <f t="shared" si="21"/>
        <v>837.90000000000009</v>
      </c>
      <c r="S31" s="384" t="s">
        <v>302</v>
      </c>
      <c r="T31" s="255" t="s">
        <v>311</v>
      </c>
      <c r="X31" s="62"/>
      <c r="Y31" s="62"/>
      <c r="Z31" s="15" t="s">
        <v>477</v>
      </c>
      <c r="AA31" s="15" t="s">
        <v>476</v>
      </c>
      <c r="AB31" s="15">
        <v>200</v>
      </c>
      <c r="AC31" s="15" t="s">
        <v>373</v>
      </c>
      <c r="AD31" s="86">
        <v>29329.65</v>
      </c>
      <c r="AE31" s="15" t="s">
        <v>412</v>
      </c>
      <c r="AF31" s="86">
        <v>3502.8</v>
      </c>
      <c r="AG31" s="602">
        <v>11000</v>
      </c>
      <c r="AH31" s="239">
        <v>2100</v>
      </c>
      <c r="AI31" s="86">
        <v>806.26140000000009</v>
      </c>
      <c r="AJ31" s="86">
        <v>409.73940000000005</v>
      </c>
      <c r="AK31" s="86">
        <v>464.81190000000004</v>
      </c>
      <c r="AL31" s="86">
        <v>637.35</v>
      </c>
      <c r="AM31" s="239" t="s">
        <v>57</v>
      </c>
      <c r="AN31" s="239">
        <v>4016</v>
      </c>
      <c r="AO31" s="86">
        <v>1094.1000000000001</v>
      </c>
      <c r="AP31" s="86">
        <v>1730.4</v>
      </c>
      <c r="AQ31" s="86">
        <v>607.95000000000005</v>
      </c>
      <c r="AR31" s="86">
        <v>837.90000000000009</v>
      </c>
    </row>
    <row r="32" spans="1:44" ht="15.9" customHeight="1">
      <c r="A32" s="291" t="s">
        <v>478</v>
      </c>
      <c r="B32" s="82">
        <f t="shared" si="18"/>
        <v>250</v>
      </c>
      <c r="C32" s="82" t="str">
        <f t="shared" si="4"/>
        <v>460V, 3 Ph</v>
      </c>
      <c r="D32" s="82" t="s">
        <v>479</v>
      </c>
      <c r="E32" s="270">
        <f t="shared" ref="E32:E36" si="22">IFERROR(AD32*$B$3*IF($B$4="Yes",1+$Z$1,1),AD32)</f>
        <v>36758.400000000001</v>
      </c>
      <c r="F32" s="271">
        <f t="shared" ref="F32:F36" si="23">IFERROR(AF32*$B$3*IF($B$4="Yes",1+$Z$1,1),AF32)</f>
        <v>3579.4500000000003</v>
      </c>
      <c r="G32" s="275" t="s">
        <v>57</v>
      </c>
      <c r="H32" s="275">
        <f t="shared" si="19"/>
        <v>2303</v>
      </c>
      <c r="I32" s="275">
        <f t="shared" si="20"/>
        <v>806.26140000000009</v>
      </c>
      <c r="J32" s="275">
        <f t="shared" si="20"/>
        <v>409.73940000000005</v>
      </c>
      <c r="K32" s="276">
        <f t="shared" si="20"/>
        <v>464.81190000000004</v>
      </c>
      <c r="L32" s="275">
        <f t="shared" si="20"/>
        <v>637.35</v>
      </c>
      <c r="M32" s="275" t="str">
        <f t="shared" si="20"/>
        <v>-</v>
      </c>
      <c r="N32" s="277" t="s">
        <v>57</v>
      </c>
      <c r="O32" s="275">
        <f t="shared" si="21"/>
        <v>1094.1000000000001</v>
      </c>
      <c r="P32" s="275">
        <f t="shared" si="21"/>
        <v>2594.5500000000002</v>
      </c>
      <c r="Q32" s="557">
        <f t="shared" si="21"/>
        <v>607.95000000000005</v>
      </c>
      <c r="R32" s="554">
        <f t="shared" si="21"/>
        <v>837.90000000000009</v>
      </c>
      <c r="S32" s="563" t="s">
        <v>302</v>
      </c>
      <c r="T32" s="278" t="s">
        <v>57</v>
      </c>
      <c r="X32" s="62"/>
      <c r="Y32" s="62"/>
      <c r="Z32" s="15" t="s">
        <v>479</v>
      </c>
      <c r="AA32" s="15" t="s">
        <v>478</v>
      </c>
      <c r="AB32" s="15">
        <v>250</v>
      </c>
      <c r="AC32" s="15" t="s">
        <v>373</v>
      </c>
      <c r="AD32" s="86">
        <v>36758.400000000001</v>
      </c>
      <c r="AE32" s="15" t="s">
        <v>412</v>
      </c>
      <c r="AF32" s="86">
        <v>3579.4500000000003</v>
      </c>
      <c r="AG32" s="602">
        <v>14250</v>
      </c>
      <c r="AH32" s="239">
        <v>2303</v>
      </c>
      <c r="AI32" s="86">
        <v>806.26140000000009</v>
      </c>
      <c r="AJ32" s="86">
        <v>409.73940000000005</v>
      </c>
      <c r="AK32" s="86">
        <v>464.81190000000004</v>
      </c>
      <c r="AL32" s="86">
        <v>637.35</v>
      </c>
      <c r="AM32" s="239" t="s">
        <v>57</v>
      </c>
      <c r="AN32" s="239">
        <v>4550</v>
      </c>
      <c r="AO32" s="86">
        <v>1094.1000000000001</v>
      </c>
      <c r="AP32" s="86">
        <v>2594.5500000000002</v>
      </c>
      <c r="AQ32" s="86">
        <v>607.95000000000005</v>
      </c>
      <c r="AR32" s="86">
        <v>837.90000000000009</v>
      </c>
    </row>
    <row r="33" spans="1:44" ht="15.9" customHeight="1">
      <c r="A33" s="137" t="s">
        <v>480</v>
      </c>
      <c r="B33" s="34">
        <f t="shared" si="18"/>
        <v>300</v>
      </c>
      <c r="C33" s="34" t="str">
        <f t="shared" si="4"/>
        <v>460V, 3 Ph</v>
      </c>
      <c r="D33" s="34" t="s">
        <v>481</v>
      </c>
      <c r="E33" s="200">
        <f t="shared" si="22"/>
        <v>45850.870663920003</v>
      </c>
      <c r="F33" s="263">
        <f t="shared" si="23"/>
        <v>4993.8</v>
      </c>
      <c r="G33" s="252" t="str">
        <f t="shared" ref="G33:G36" si="24">IFERROR(AG33*$B$3*IF($B$4="Yes",1+$Z$1,1),AG33)</f>
        <v>-</v>
      </c>
      <c r="H33" s="252">
        <f t="shared" si="19"/>
        <v>3123</v>
      </c>
      <c r="I33" s="252">
        <f t="shared" si="20"/>
        <v>806.26140000000009</v>
      </c>
      <c r="J33" s="252">
        <f t="shared" si="20"/>
        <v>409.73940000000005</v>
      </c>
      <c r="K33" s="141">
        <f t="shared" si="20"/>
        <v>464.81190000000004</v>
      </c>
      <c r="L33" s="252">
        <f t="shared" si="20"/>
        <v>637.35</v>
      </c>
      <c r="M33" s="252" t="str">
        <f t="shared" si="20"/>
        <v>-</v>
      </c>
      <c r="N33" s="274" t="str">
        <f t="shared" ref="N33:N36" si="25">IFERROR(AN33*$B$3*IF($B$4="Yes",1+$Z$1,1),AN33)</f>
        <v>-</v>
      </c>
      <c r="O33" s="252">
        <f t="shared" si="21"/>
        <v>1094.1000000000001</v>
      </c>
      <c r="P33" s="252">
        <f t="shared" si="21"/>
        <v>2594.5500000000002</v>
      </c>
      <c r="Q33" s="558">
        <f t="shared" si="21"/>
        <v>607.95000000000005</v>
      </c>
      <c r="R33" s="552">
        <f t="shared" si="21"/>
        <v>837.90000000000009</v>
      </c>
      <c r="S33" s="384" t="s">
        <v>311</v>
      </c>
      <c r="T33" s="255" t="s">
        <v>57</v>
      </c>
      <c r="X33" s="62"/>
      <c r="Y33" s="62"/>
      <c r="Z33" s="15" t="s">
        <v>481</v>
      </c>
      <c r="AA33" s="15" t="s">
        <v>480</v>
      </c>
      <c r="AB33" s="15">
        <v>300</v>
      </c>
      <c r="AC33" s="15" t="s">
        <v>373</v>
      </c>
      <c r="AD33" s="86">
        <v>45850.870663920003</v>
      </c>
      <c r="AE33" s="15" t="s">
        <v>412</v>
      </c>
      <c r="AF33" s="86">
        <v>4993.8</v>
      </c>
      <c r="AG33" s="239" t="s">
        <v>57</v>
      </c>
      <c r="AH33" s="239">
        <v>3123</v>
      </c>
      <c r="AI33" s="86">
        <v>806.26140000000009</v>
      </c>
      <c r="AJ33" s="86">
        <v>409.73940000000005</v>
      </c>
      <c r="AK33" s="86">
        <v>464.81190000000004</v>
      </c>
      <c r="AL33" s="86">
        <v>637.35</v>
      </c>
      <c r="AM33" s="239" t="s">
        <v>57</v>
      </c>
      <c r="AN33" s="239" t="s">
        <v>57</v>
      </c>
      <c r="AO33" s="86">
        <v>1094.1000000000001</v>
      </c>
      <c r="AP33" s="86">
        <v>2594.5500000000002</v>
      </c>
      <c r="AQ33" s="86">
        <v>607.95000000000005</v>
      </c>
      <c r="AR33" s="86">
        <v>837.90000000000009</v>
      </c>
    </row>
    <row r="34" spans="1:44" ht="15.9" customHeight="1">
      <c r="A34" s="291" t="s">
        <v>482</v>
      </c>
      <c r="B34" s="82">
        <f t="shared" si="18"/>
        <v>350</v>
      </c>
      <c r="C34" s="82" t="str">
        <f t="shared" si="4"/>
        <v>460V, 3 Ph</v>
      </c>
      <c r="D34" s="82" t="s">
        <v>483</v>
      </c>
      <c r="E34" s="270">
        <f t="shared" si="22"/>
        <v>53808.05982541501</v>
      </c>
      <c r="F34" s="271">
        <f t="shared" si="23"/>
        <v>5043.1500000000005</v>
      </c>
      <c r="G34" s="275" t="str">
        <f t="shared" si="24"/>
        <v>-</v>
      </c>
      <c r="H34" s="275">
        <f t="shared" si="19"/>
        <v>3687</v>
      </c>
      <c r="I34" s="275">
        <f t="shared" si="20"/>
        <v>806.26140000000009</v>
      </c>
      <c r="J34" s="275">
        <f t="shared" si="20"/>
        <v>409.73940000000005</v>
      </c>
      <c r="K34" s="276">
        <f t="shared" si="20"/>
        <v>464.81190000000004</v>
      </c>
      <c r="L34" s="275">
        <f t="shared" si="20"/>
        <v>637.35</v>
      </c>
      <c r="M34" s="275" t="str">
        <f t="shared" si="20"/>
        <v>-</v>
      </c>
      <c r="N34" s="277" t="str">
        <f t="shared" si="25"/>
        <v>-</v>
      </c>
      <c r="O34" s="275">
        <f t="shared" si="21"/>
        <v>1094.1000000000001</v>
      </c>
      <c r="P34" s="275">
        <f t="shared" si="21"/>
        <v>2594.5500000000002</v>
      </c>
      <c r="Q34" s="557">
        <f t="shared" si="21"/>
        <v>607.95000000000005</v>
      </c>
      <c r="R34" s="554">
        <f t="shared" si="21"/>
        <v>837.90000000000009</v>
      </c>
      <c r="S34" s="563" t="s">
        <v>311</v>
      </c>
      <c r="T34" s="278" t="s">
        <v>57</v>
      </c>
      <c r="X34" s="62"/>
      <c r="Y34" s="62"/>
      <c r="Z34" s="15" t="s">
        <v>483</v>
      </c>
      <c r="AA34" s="15" t="s">
        <v>482</v>
      </c>
      <c r="AB34" s="15">
        <v>350</v>
      </c>
      <c r="AC34" s="15" t="s">
        <v>373</v>
      </c>
      <c r="AD34" s="86">
        <v>53808.05982541501</v>
      </c>
      <c r="AE34" s="15" t="s">
        <v>412</v>
      </c>
      <c r="AF34" s="86">
        <v>5043.1500000000005</v>
      </c>
      <c r="AG34" s="239" t="s">
        <v>57</v>
      </c>
      <c r="AH34" s="239">
        <v>3687</v>
      </c>
      <c r="AI34" s="86">
        <v>806.26140000000009</v>
      </c>
      <c r="AJ34" s="86">
        <v>409.73940000000005</v>
      </c>
      <c r="AK34" s="86">
        <v>464.81190000000004</v>
      </c>
      <c r="AL34" s="86">
        <v>637.35</v>
      </c>
      <c r="AM34" s="239" t="s">
        <v>57</v>
      </c>
      <c r="AN34" s="239" t="s">
        <v>57</v>
      </c>
      <c r="AO34" s="86">
        <v>1094.1000000000001</v>
      </c>
      <c r="AP34" s="86">
        <v>2594.5500000000002</v>
      </c>
      <c r="AQ34" s="86">
        <v>607.95000000000005</v>
      </c>
      <c r="AR34" s="86">
        <v>837.90000000000009</v>
      </c>
    </row>
    <row r="35" spans="1:44" ht="15.9" customHeight="1">
      <c r="A35" s="137" t="s">
        <v>484</v>
      </c>
      <c r="B35" s="34">
        <f t="shared" si="18"/>
        <v>400</v>
      </c>
      <c r="C35" s="34" t="str">
        <f t="shared" si="4"/>
        <v>460V, 3 Ph</v>
      </c>
      <c r="D35" s="34" t="s">
        <v>485</v>
      </c>
      <c r="E35" s="200">
        <f t="shared" si="22"/>
        <v>57520.099350000011</v>
      </c>
      <c r="F35" s="263">
        <f t="shared" si="23"/>
        <v>6725.25</v>
      </c>
      <c r="G35" s="252" t="str">
        <f t="shared" si="24"/>
        <v>-</v>
      </c>
      <c r="H35" s="252">
        <f t="shared" si="19"/>
        <v>3687</v>
      </c>
      <c r="I35" s="252">
        <f t="shared" si="20"/>
        <v>806.26140000000009</v>
      </c>
      <c r="J35" s="252">
        <f t="shared" si="20"/>
        <v>409.73940000000005</v>
      </c>
      <c r="K35" s="141">
        <f t="shared" si="20"/>
        <v>464.81190000000004</v>
      </c>
      <c r="L35" s="252">
        <f t="shared" si="20"/>
        <v>637.35</v>
      </c>
      <c r="M35" s="252" t="str">
        <f t="shared" si="20"/>
        <v>-</v>
      </c>
      <c r="N35" s="274" t="str">
        <f t="shared" si="25"/>
        <v>-</v>
      </c>
      <c r="O35" s="252">
        <f t="shared" si="21"/>
        <v>1094.1000000000001</v>
      </c>
      <c r="P35" s="252">
        <f t="shared" si="21"/>
        <v>2594.5500000000002</v>
      </c>
      <c r="Q35" s="558">
        <f t="shared" si="21"/>
        <v>607.95000000000005</v>
      </c>
      <c r="R35" s="552">
        <f t="shared" si="21"/>
        <v>837.90000000000009</v>
      </c>
      <c r="S35" s="384" t="s">
        <v>311</v>
      </c>
      <c r="T35" s="255" t="s">
        <v>57</v>
      </c>
      <c r="X35" s="62"/>
      <c r="Y35" s="62"/>
      <c r="Z35" s="15" t="s">
        <v>485</v>
      </c>
      <c r="AA35" s="15" t="s">
        <v>484</v>
      </c>
      <c r="AB35" s="15">
        <v>400</v>
      </c>
      <c r="AC35" s="15" t="s">
        <v>373</v>
      </c>
      <c r="AD35" s="86">
        <v>57520.099350000011</v>
      </c>
      <c r="AE35" s="15" t="s">
        <v>412</v>
      </c>
      <c r="AF35" s="86">
        <v>6725.25</v>
      </c>
      <c r="AG35" s="239" t="s">
        <v>57</v>
      </c>
      <c r="AH35" s="239">
        <v>3687</v>
      </c>
      <c r="AI35" s="86">
        <v>806.26140000000009</v>
      </c>
      <c r="AJ35" s="86">
        <v>409.73940000000005</v>
      </c>
      <c r="AK35" s="86">
        <v>464.81190000000004</v>
      </c>
      <c r="AL35" s="86">
        <v>637.35</v>
      </c>
      <c r="AM35" s="239" t="s">
        <v>57</v>
      </c>
      <c r="AN35" s="239" t="s">
        <v>57</v>
      </c>
      <c r="AO35" s="86">
        <v>1094.1000000000001</v>
      </c>
      <c r="AP35" s="86">
        <v>2594.5500000000002</v>
      </c>
      <c r="AQ35" s="86">
        <v>607.95000000000005</v>
      </c>
      <c r="AR35" s="86">
        <v>837.90000000000009</v>
      </c>
    </row>
    <row r="36" spans="1:44" ht="15.9" customHeight="1">
      <c r="A36" s="289" t="s">
        <v>486</v>
      </c>
      <c r="B36" s="157">
        <f t="shared" si="18"/>
        <v>500</v>
      </c>
      <c r="C36" s="157" t="str">
        <f t="shared" si="4"/>
        <v>460V, 3 Ph</v>
      </c>
      <c r="D36" s="157" t="s">
        <v>487</v>
      </c>
      <c r="E36" s="266">
        <f t="shared" si="22"/>
        <v>74960.235000000001</v>
      </c>
      <c r="F36" s="279">
        <f t="shared" si="23"/>
        <v>7695.4500000000007</v>
      </c>
      <c r="G36" s="267" t="str">
        <f t="shared" si="24"/>
        <v>-</v>
      </c>
      <c r="H36" s="267" t="str">
        <f t="shared" si="19"/>
        <v>-</v>
      </c>
      <c r="I36" s="267">
        <f t="shared" si="20"/>
        <v>806.26140000000009</v>
      </c>
      <c r="J36" s="267">
        <f t="shared" si="20"/>
        <v>409.73940000000005</v>
      </c>
      <c r="K36" s="268">
        <f t="shared" si="20"/>
        <v>464.81190000000004</v>
      </c>
      <c r="L36" s="267">
        <f t="shared" si="20"/>
        <v>637.35</v>
      </c>
      <c r="M36" s="267" t="str">
        <f t="shared" si="20"/>
        <v>-</v>
      </c>
      <c r="N36" s="280" t="str">
        <f t="shared" si="25"/>
        <v>-</v>
      </c>
      <c r="O36" s="267">
        <f t="shared" si="21"/>
        <v>1094.1000000000001</v>
      </c>
      <c r="P36" s="267">
        <f t="shared" si="21"/>
        <v>2594.5500000000002</v>
      </c>
      <c r="Q36" s="557">
        <f t="shared" si="21"/>
        <v>607.95000000000005</v>
      </c>
      <c r="R36" s="555">
        <f t="shared" si="21"/>
        <v>837.90000000000009</v>
      </c>
      <c r="S36" s="384" t="s">
        <v>311</v>
      </c>
      <c r="T36" s="269" t="s">
        <v>57</v>
      </c>
      <c r="X36" s="62"/>
      <c r="Y36" s="62"/>
      <c r="Z36" s="15" t="s">
        <v>487</v>
      </c>
      <c r="AA36" s="15" t="s">
        <v>486</v>
      </c>
      <c r="AB36" s="15">
        <v>500</v>
      </c>
      <c r="AC36" s="15" t="s">
        <v>373</v>
      </c>
      <c r="AD36" s="86">
        <v>74960.235000000001</v>
      </c>
      <c r="AE36" s="15" t="s">
        <v>412</v>
      </c>
      <c r="AF36" s="86">
        <v>7695.4500000000007</v>
      </c>
      <c r="AG36" s="239" t="s">
        <v>57</v>
      </c>
      <c r="AH36" s="239" t="s">
        <v>57</v>
      </c>
      <c r="AI36" s="86">
        <v>806.26140000000009</v>
      </c>
      <c r="AJ36" s="86">
        <v>409.73940000000005</v>
      </c>
      <c r="AK36" s="86">
        <v>464.81190000000004</v>
      </c>
      <c r="AL36" s="86">
        <v>637.35</v>
      </c>
      <c r="AM36" s="239" t="s">
        <v>57</v>
      </c>
      <c r="AN36" s="239" t="s">
        <v>57</v>
      </c>
      <c r="AO36" s="86">
        <v>1094.1000000000001</v>
      </c>
      <c r="AP36" s="86">
        <v>2594.5500000000002</v>
      </c>
      <c r="AQ36" s="86">
        <v>607.95000000000005</v>
      </c>
      <c r="AR36" s="86">
        <v>837.90000000000009</v>
      </c>
    </row>
    <row r="37" spans="1:44" ht="15.9" customHeight="1">
      <c r="A37" s="634" t="s">
        <v>187</v>
      </c>
      <c r="B37" s="634"/>
      <c r="C37" s="634"/>
      <c r="D37" s="634"/>
      <c r="E37" s="634"/>
      <c r="F37" s="634"/>
      <c r="G37" s="410"/>
      <c r="H37" s="410"/>
      <c r="I37" s="566"/>
      <c r="J37" s="410"/>
      <c r="K37" s="410"/>
      <c r="L37" s="410"/>
      <c r="M37" s="410"/>
      <c r="N37" s="410"/>
      <c r="O37" s="410"/>
      <c r="P37" s="410"/>
      <c r="Q37" s="410"/>
      <c r="R37" s="410"/>
      <c r="S37" s="411"/>
      <c r="T37" s="412"/>
      <c r="AA37" s="62"/>
    </row>
    <row r="38" spans="1:44">
      <c r="A38" s="416" t="s">
        <v>60</v>
      </c>
      <c r="B38" s="692" t="s">
        <v>267</v>
      </c>
      <c r="C38" s="692"/>
      <c r="D38" s="692"/>
      <c r="E38" s="693"/>
      <c r="F38" s="417">
        <f t="shared" ref="F38:F45" si="26">AC99*$B$3</f>
        <v>408.63794999999999</v>
      </c>
      <c r="G38" s="282"/>
      <c r="H38" s="282"/>
      <c r="X38" s="64"/>
      <c r="Y38" s="64"/>
      <c r="Z38" s="62"/>
      <c r="AA38" s="62"/>
      <c r="AB38" s="62"/>
    </row>
    <row r="39" spans="1:44">
      <c r="A39" s="292" t="s">
        <v>189</v>
      </c>
      <c r="B39" s="666" t="s">
        <v>190</v>
      </c>
      <c r="C39" s="666"/>
      <c r="D39" s="666"/>
      <c r="E39" s="667"/>
      <c r="F39" s="281">
        <f t="shared" si="26"/>
        <v>498.95685000000003</v>
      </c>
      <c r="X39" s="62"/>
      <c r="Y39" s="62"/>
      <c r="Z39" s="62"/>
      <c r="AA39" s="62"/>
      <c r="AB39" s="62"/>
    </row>
    <row r="40" spans="1:44">
      <c r="A40" s="416" t="s">
        <v>191</v>
      </c>
      <c r="B40" s="692" t="s">
        <v>192</v>
      </c>
      <c r="C40" s="692"/>
      <c r="D40" s="692"/>
      <c r="E40" s="693"/>
      <c r="F40" s="417">
        <f t="shared" si="26"/>
        <v>547.42065000000002</v>
      </c>
      <c r="X40" s="62"/>
      <c r="Y40" s="62"/>
      <c r="Z40" s="62"/>
      <c r="AA40" s="62"/>
      <c r="AB40" s="62"/>
    </row>
    <row r="41" spans="1:44">
      <c r="A41" s="292" t="s">
        <v>193</v>
      </c>
      <c r="B41" s="666" t="s">
        <v>194</v>
      </c>
      <c r="C41" s="666"/>
      <c r="D41" s="666"/>
      <c r="E41" s="667"/>
      <c r="F41" s="281">
        <f t="shared" si="26"/>
        <v>646.55115000000001</v>
      </c>
      <c r="G41" s="62"/>
      <c r="X41" s="62"/>
      <c r="Y41" s="62"/>
      <c r="Z41" s="62"/>
      <c r="AA41" s="62"/>
      <c r="AB41" s="62"/>
    </row>
    <row r="42" spans="1:44">
      <c r="A42" s="416" t="s">
        <v>337</v>
      </c>
      <c r="B42" s="692" t="s">
        <v>338</v>
      </c>
      <c r="C42" s="692"/>
      <c r="D42" s="692"/>
      <c r="E42" s="693"/>
      <c r="F42" s="417">
        <f t="shared" si="26"/>
        <v>2166.55215</v>
      </c>
      <c r="G42" s="62"/>
      <c r="X42" s="62"/>
      <c r="Y42" s="62"/>
      <c r="Z42" s="62"/>
      <c r="AA42" s="62"/>
      <c r="AB42" s="62"/>
    </row>
    <row r="43" spans="1:44">
      <c r="A43" s="292" t="s">
        <v>339</v>
      </c>
      <c r="B43" s="718" t="s">
        <v>340</v>
      </c>
      <c r="C43" s="718"/>
      <c r="D43" s="718"/>
      <c r="E43" s="719"/>
      <c r="F43" s="281">
        <f t="shared" si="26"/>
        <v>1870.2621000000001</v>
      </c>
      <c r="G43" s="62"/>
      <c r="X43" s="62"/>
      <c r="Y43" s="62"/>
      <c r="Z43" s="62"/>
      <c r="AA43" s="62"/>
      <c r="AB43" s="62"/>
      <c r="AN43" s="62"/>
    </row>
    <row r="44" spans="1:44">
      <c r="A44" s="416" t="s">
        <v>413</v>
      </c>
      <c r="B44" s="692" t="s">
        <v>342</v>
      </c>
      <c r="C44" s="692"/>
      <c r="D44" s="692"/>
      <c r="E44" s="693"/>
      <c r="F44" s="417">
        <f t="shared" si="26"/>
        <v>340.34805000000006</v>
      </c>
      <c r="G44" s="62"/>
      <c r="X44" s="62"/>
      <c r="Y44" s="62"/>
      <c r="Z44" s="62"/>
      <c r="AA44" s="62"/>
      <c r="AB44" s="62"/>
      <c r="AN44" s="62"/>
    </row>
    <row r="45" spans="1:44">
      <c r="A45" s="292" t="s">
        <v>345</v>
      </c>
      <c r="B45" s="718" t="s">
        <v>346</v>
      </c>
      <c r="C45" s="718"/>
      <c r="D45" s="718"/>
      <c r="E45" s="719"/>
      <c r="F45" s="281">
        <f t="shared" si="26"/>
        <v>211.47840000000002</v>
      </c>
      <c r="G45" s="62"/>
      <c r="X45" s="62"/>
      <c r="Y45" s="62"/>
      <c r="Z45" s="62"/>
      <c r="AA45" s="62"/>
      <c r="AB45" s="62"/>
      <c r="AN45" s="62"/>
    </row>
    <row r="46" spans="1:44">
      <c r="A46" s="418" t="s">
        <v>197</v>
      </c>
      <c r="B46" s="722" t="s">
        <v>489</v>
      </c>
      <c r="C46" s="722"/>
      <c r="D46" s="722"/>
      <c r="E46" s="723"/>
      <c r="F46" s="417">
        <f>AC108*$B$3</f>
        <v>327.13065</v>
      </c>
      <c r="G46" s="62"/>
      <c r="X46" s="62"/>
      <c r="Y46" s="62"/>
      <c r="Z46" s="62"/>
      <c r="AA46" s="62"/>
      <c r="AB46" s="62"/>
      <c r="AN46" s="62"/>
    </row>
    <row r="47" spans="1:44">
      <c r="A47" s="419" t="s">
        <v>349</v>
      </c>
      <c r="B47" s="685" t="s">
        <v>416</v>
      </c>
      <c r="C47" s="685"/>
      <c r="D47" s="685"/>
      <c r="E47" s="686"/>
      <c r="F47" s="415">
        <f>AC109*$B$3</f>
        <v>409.73940000000005</v>
      </c>
      <c r="G47" s="62"/>
      <c r="L47" s="282"/>
      <c r="M47" s="282"/>
      <c r="N47" s="282"/>
      <c r="O47" s="282"/>
      <c r="P47" s="282"/>
      <c r="Q47" s="282"/>
      <c r="X47" s="62"/>
      <c r="Y47" s="62"/>
      <c r="Z47" s="6"/>
      <c r="AA47" s="6"/>
    </row>
    <row r="48" spans="1:44">
      <c r="A48" s="420" t="s">
        <v>199</v>
      </c>
      <c r="B48" s="724" t="s">
        <v>333</v>
      </c>
      <c r="C48" s="724"/>
      <c r="D48" s="724"/>
      <c r="E48" s="725"/>
      <c r="F48" s="417">
        <f>AC110*$B$3</f>
        <v>1458.45</v>
      </c>
      <c r="G48" s="62"/>
      <c r="L48" s="282"/>
      <c r="M48" s="282"/>
      <c r="N48" s="282"/>
      <c r="O48" s="282"/>
      <c r="P48" s="282"/>
      <c r="Q48" s="282"/>
      <c r="X48" s="62"/>
      <c r="Y48" s="62"/>
      <c r="Z48" s="6"/>
      <c r="AA48" s="6"/>
    </row>
    <row r="49" spans="1:45">
      <c r="A49" s="522" t="s">
        <v>334</v>
      </c>
      <c r="B49" s="720" t="s">
        <v>335</v>
      </c>
      <c r="C49" s="720"/>
      <c r="D49" s="720"/>
      <c r="E49" s="721"/>
      <c r="F49" s="415">
        <f>AC111*$B$3</f>
        <v>605</v>
      </c>
      <c r="G49" s="62"/>
      <c r="H49" s="62"/>
      <c r="L49" s="282"/>
      <c r="M49" s="282"/>
      <c r="N49" s="282"/>
      <c r="O49" s="282"/>
      <c r="P49" s="282"/>
      <c r="Q49" s="282"/>
      <c r="X49" s="62"/>
      <c r="Y49" s="62"/>
      <c r="Z49" s="6"/>
      <c r="AA49" s="6"/>
    </row>
    <row r="50" spans="1:45">
      <c r="A50" s="413"/>
      <c r="B50" s="414"/>
      <c r="C50" s="414"/>
      <c r="D50" s="414"/>
      <c r="E50" s="414"/>
      <c r="F50" s="414"/>
      <c r="G50" s="62"/>
      <c r="H50" s="62"/>
      <c r="L50" s="282"/>
      <c r="M50" s="282"/>
      <c r="N50" s="282"/>
      <c r="O50" s="282"/>
      <c r="P50" s="282"/>
      <c r="Q50" s="282"/>
      <c r="X50" s="62"/>
      <c r="Y50" s="62"/>
    </row>
    <row r="51" spans="1:45">
      <c r="F51" s="62"/>
      <c r="G51" s="62"/>
      <c r="H51" s="62"/>
      <c r="L51" s="282"/>
      <c r="M51" s="282"/>
      <c r="N51" s="282"/>
      <c r="O51" s="282"/>
      <c r="P51" s="282"/>
      <c r="Q51" s="282"/>
    </row>
    <row r="52" spans="1:45">
      <c r="A52" s="293"/>
      <c r="F52" s="62"/>
      <c r="G52" s="62"/>
      <c r="H52" s="62"/>
    </row>
    <row r="53" spans="1:45">
      <c r="A53" s="293"/>
      <c r="F53" s="62"/>
      <c r="G53" s="62"/>
      <c r="H53" s="62"/>
    </row>
    <row r="54" spans="1:45">
      <c r="F54" s="62"/>
      <c r="G54" s="62"/>
      <c r="H54" s="62"/>
      <c r="L54" s="62"/>
      <c r="M54" s="62"/>
      <c r="N54" s="62"/>
      <c r="O54" s="62"/>
      <c r="P54" s="62"/>
      <c r="Q54" s="62"/>
    </row>
    <row r="55" spans="1:45">
      <c r="F55" s="62"/>
      <c r="G55" s="62"/>
      <c r="H55" s="62"/>
      <c r="L55" s="62"/>
      <c r="M55" s="62"/>
      <c r="N55" s="62"/>
      <c r="O55" s="62"/>
      <c r="P55" s="62"/>
      <c r="Q55" s="62"/>
    </row>
    <row r="56" spans="1:45">
      <c r="F56" s="62"/>
      <c r="G56" s="62"/>
      <c r="H56" s="62"/>
      <c r="L56" s="62"/>
      <c r="M56" s="62"/>
      <c r="N56" s="62"/>
      <c r="O56" s="62"/>
      <c r="P56" s="62"/>
      <c r="Q56" s="62"/>
    </row>
    <row r="57" spans="1:45">
      <c r="F57" s="62"/>
      <c r="G57" s="62"/>
      <c r="H57" s="62"/>
      <c r="L57" s="62"/>
      <c r="M57" s="62"/>
      <c r="N57" s="62"/>
      <c r="O57" s="62"/>
      <c r="P57" s="62"/>
      <c r="Q57" s="62"/>
    </row>
    <row r="58" spans="1:45">
      <c r="E58" s="62"/>
      <c r="F58" s="62"/>
      <c r="G58" s="62"/>
      <c r="H58" s="62"/>
      <c r="L58" s="62"/>
      <c r="M58" s="62"/>
      <c r="N58" s="62"/>
      <c r="O58" s="62"/>
      <c r="P58" s="62"/>
      <c r="Q58" s="62"/>
    </row>
    <row r="59" spans="1:45">
      <c r="E59" s="62"/>
      <c r="F59" s="62"/>
      <c r="G59" s="62"/>
      <c r="H59" s="62"/>
      <c r="L59" s="62"/>
      <c r="M59" s="62"/>
      <c r="N59" s="62"/>
      <c r="O59" s="62"/>
      <c r="P59" s="62"/>
      <c r="Q59" s="62"/>
    </row>
    <row r="60" spans="1:45">
      <c r="E60" s="62"/>
      <c r="F60" s="62"/>
      <c r="G60" s="62"/>
      <c r="H60" s="62"/>
      <c r="L60" s="62"/>
      <c r="M60" s="62"/>
      <c r="N60" s="62"/>
      <c r="O60" s="62"/>
      <c r="P60" s="62"/>
      <c r="Q60" s="62"/>
    </row>
    <row r="61" spans="1:45">
      <c r="E61" s="62"/>
      <c r="F61" s="62"/>
      <c r="G61" s="62"/>
      <c r="H61" s="62"/>
      <c r="L61" s="62"/>
      <c r="M61" s="62"/>
      <c r="N61" s="62"/>
      <c r="O61" s="62"/>
      <c r="P61" s="62"/>
      <c r="Q61" s="62"/>
    </row>
    <row r="62" spans="1:45"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AS62" s="62"/>
    </row>
    <row r="63" spans="1:45"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AS63" s="62"/>
    </row>
    <row r="64" spans="1:45"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AS64" s="62"/>
    </row>
    <row r="65" spans="1:45"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AS65" s="62"/>
    </row>
    <row r="66" spans="1:45"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AS66" s="62"/>
    </row>
    <row r="67" spans="1:45"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AS67" s="62"/>
    </row>
    <row r="68" spans="1:45"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AS68" s="62"/>
    </row>
    <row r="69" spans="1:45"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AS69" s="62"/>
    </row>
    <row r="70" spans="1:45"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AS70" s="62"/>
    </row>
    <row r="71" spans="1:45">
      <c r="A71" s="238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AS71" s="62"/>
    </row>
    <row r="72" spans="1:45">
      <c r="A72" s="238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X72" s="62"/>
      <c r="Y72" s="62"/>
      <c r="Z72" s="62"/>
      <c r="AA72" s="15" t="s">
        <v>201</v>
      </c>
      <c r="AS72" s="62"/>
    </row>
    <row r="73" spans="1:45">
      <c r="A73" s="238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X73" s="62"/>
      <c r="Y73" s="62"/>
      <c r="Z73" s="62"/>
      <c r="AA73" s="15" t="s">
        <v>202</v>
      </c>
      <c r="AB73" s="15" t="s">
        <v>203</v>
      </c>
      <c r="AC73" s="15" t="s">
        <v>204</v>
      </c>
      <c r="AD73" s="15" t="s">
        <v>205</v>
      </c>
      <c r="AE73" s="15" t="s">
        <v>206</v>
      </c>
      <c r="AS73" s="62"/>
    </row>
    <row r="74" spans="1:45">
      <c r="A74" s="238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X74" s="62"/>
      <c r="Y74" s="62"/>
      <c r="Z74" s="62"/>
      <c r="AA74" s="15" t="s">
        <v>207</v>
      </c>
      <c r="AB74" s="15">
        <v>5000</v>
      </c>
      <c r="AC74" s="15">
        <v>-1</v>
      </c>
      <c r="AD74" s="15" t="s">
        <v>208</v>
      </c>
      <c r="AE74" s="15" t="s">
        <v>209</v>
      </c>
      <c r="AS74" s="62"/>
    </row>
    <row r="75" spans="1:45">
      <c r="A75" s="238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X75" s="62"/>
      <c r="Y75" s="62"/>
      <c r="Z75" s="62"/>
      <c r="AA75" s="15" t="s">
        <v>842</v>
      </c>
      <c r="AB75" s="15">
        <v>10200</v>
      </c>
      <c r="AC75" s="86">
        <v>-1</v>
      </c>
      <c r="AD75" s="15" t="s">
        <v>417</v>
      </c>
      <c r="AE75" s="604" t="s">
        <v>418</v>
      </c>
      <c r="AS75" s="62"/>
    </row>
    <row r="76" spans="1:45">
      <c r="A76" s="238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X76" s="62"/>
      <c r="Y76" s="62"/>
      <c r="Z76" s="62"/>
      <c r="AA76" s="15" t="s">
        <v>87</v>
      </c>
      <c r="AB76" s="15">
        <v>10200</v>
      </c>
      <c r="AC76" s="15">
        <v>-1</v>
      </c>
      <c r="AD76" s="15" t="s">
        <v>214</v>
      </c>
      <c r="AE76" s="604" t="s">
        <v>215</v>
      </c>
      <c r="AS76" s="62"/>
    </row>
    <row r="77" spans="1:45">
      <c r="A77" s="238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X77" s="62"/>
      <c r="Y77" s="62"/>
      <c r="Z77" s="62"/>
      <c r="AA77" s="15" t="s">
        <v>88</v>
      </c>
      <c r="AB77" s="15">
        <v>10800</v>
      </c>
      <c r="AC77" s="86">
        <v>767.86800000000005</v>
      </c>
      <c r="AD77" s="15" t="s">
        <v>216</v>
      </c>
      <c r="AE77" s="15" t="s">
        <v>118</v>
      </c>
      <c r="AS77" s="62"/>
    </row>
    <row r="78" spans="1:45">
      <c r="A78" s="238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X78" s="62"/>
      <c r="Y78" s="62"/>
      <c r="Z78" s="62"/>
      <c r="AA78" s="15" t="s">
        <v>89</v>
      </c>
      <c r="AB78" s="15">
        <v>10800</v>
      </c>
      <c r="AC78" s="86">
        <v>390.22800000000001</v>
      </c>
      <c r="AD78" s="15" t="s">
        <v>119</v>
      </c>
      <c r="AE78" s="15" t="s">
        <v>119</v>
      </c>
      <c r="AS78" s="62"/>
    </row>
    <row r="79" spans="1:45">
      <c r="A79" s="238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X79" s="62"/>
      <c r="Y79" s="62"/>
      <c r="Z79" s="62"/>
      <c r="AA79" s="15" t="s">
        <v>90</v>
      </c>
      <c r="AB79" s="15">
        <v>10800</v>
      </c>
      <c r="AC79" s="86">
        <v>442.678</v>
      </c>
      <c r="AD79" s="15" t="s">
        <v>217</v>
      </c>
      <c r="AE79" s="15" t="s">
        <v>218</v>
      </c>
      <c r="AS79" s="62"/>
    </row>
    <row r="80" spans="1:45">
      <c r="A80" s="238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X80" s="62"/>
      <c r="Y80" s="62"/>
      <c r="Z80" s="62"/>
      <c r="AA80" s="15" t="s">
        <v>841</v>
      </c>
      <c r="AB80" s="15">
        <v>10600</v>
      </c>
      <c r="AC80" s="86">
        <v>-1</v>
      </c>
      <c r="AD80" s="15" t="s">
        <v>121</v>
      </c>
      <c r="AE80" s="15" t="s">
        <v>219</v>
      </c>
      <c r="AS80" s="62"/>
    </row>
    <row r="81" spans="1:45">
      <c r="A81" s="238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X81" s="62"/>
      <c r="Y81" s="62"/>
      <c r="Z81" s="62"/>
      <c r="AA81" s="15" t="s">
        <v>840</v>
      </c>
      <c r="AB81" s="15">
        <v>11200</v>
      </c>
      <c r="AC81" s="86">
        <v>446.87400000000002</v>
      </c>
      <c r="AD81" s="15" t="s">
        <v>107</v>
      </c>
      <c r="AE81" s="15" t="s">
        <v>220</v>
      </c>
      <c r="AS81" s="62"/>
    </row>
    <row r="82" spans="1:45">
      <c r="A82" s="238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X82" s="62"/>
      <c r="Y82" s="62"/>
      <c r="Z82" s="62"/>
      <c r="AA82" s="15" t="s">
        <v>91</v>
      </c>
      <c r="AB82" s="15">
        <v>11500</v>
      </c>
      <c r="AC82" s="86">
        <v>-1</v>
      </c>
      <c r="AD82" s="15" t="s">
        <v>122</v>
      </c>
      <c r="AE82" s="15" t="s">
        <v>122</v>
      </c>
      <c r="AS82" s="62"/>
    </row>
    <row r="83" spans="1:45">
      <c r="A83" s="238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X83" s="62"/>
      <c r="Y83" s="62"/>
      <c r="Z83" s="62"/>
      <c r="AA83" s="15" t="s">
        <v>92</v>
      </c>
      <c r="AB83" s="15">
        <v>11500</v>
      </c>
      <c r="AC83" s="86">
        <v>-1</v>
      </c>
      <c r="AD83" s="15" t="s">
        <v>221</v>
      </c>
      <c r="AE83" s="15" t="s">
        <v>221</v>
      </c>
      <c r="AS83" s="62"/>
    </row>
    <row r="84" spans="1:45">
      <c r="A84" s="238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X84" s="62"/>
      <c r="Y84" s="62"/>
      <c r="Z84" s="62"/>
      <c r="AA84" s="15" t="s">
        <v>93</v>
      </c>
      <c r="AB84" s="15">
        <v>11600</v>
      </c>
      <c r="AC84" s="86">
        <v>-1</v>
      </c>
      <c r="AD84" s="15" t="s">
        <v>124</v>
      </c>
      <c r="AE84" s="15" t="s">
        <v>872</v>
      </c>
      <c r="AS84" s="62"/>
    </row>
    <row r="85" spans="1:45">
      <c r="A85" s="238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X85" s="62"/>
      <c r="Y85" s="62"/>
      <c r="Z85" s="62"/>
      <c r="AA85" s="15" t="s">
        <v>94</v>
      </c>
      <c r="AB85" s="15">
        <v>11900</v>
      </c>
      <c r="AC85" s="86">
        <v>-1</v>
      </c>
      <c r="AD85" s="15" t="s">
        <v>223</v>
      </c>
      <c r="AE85" s="604" t="s">
        <v>224</v>
      </c>
      <c r="AS85" s="62"/>
    </row>
    <row r="86" spans="1:45">
      <c r="A86" s="238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X86" s="62"/>
      <c r="Y86" s="62"/>
      <c r="Z86" s="62"/>
      <c r="AA86" s="15" t="s">
        <v>95</v>
      </c>
      <c r="AB86" s="15">
        <v>11900</v>
      </c>
      <c r="AC86" s="86">
        <v>-1</v>
      </c>
      <c r="AD86" s="15" t="s">
        <v>225</v>
      </c>
      <c r="AE86" s="15" t="s">
        <v>226</v>
      </c>
      <c r="AS86" s="62"/>
    </row>
    <row r="87" spans="1:45">
      <c r="A87" s="238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X87" s="62"/>
      <c r="Y87" s="62"/>
      <c r="Z87" s="62"/>
      <c r="AA87" s="15" t="s">
        <v>96</v>
      </c>
      <c r="AB87" s="15">
        <v>12600</v>
      </c>
      <c r="AC87" s="86">
        <v>-1</v>
      </c>
      <c r="AD87" s="15" t="s">
        <v>227</v>
      </c>
      <c r="AE87" s="15" t="s">
        <v>228</v>
      </c>
      <c r="AS87" s="62"/>
    </row>
    <row r="88" spans="1:45">
      <c r="A88" s="238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X88" s="62"/>
      <c r="Y88" s="62"/>
      <c r="Z88" s="62"/>
      <c r="AS88" s="62"/>
    </row>
    <row r="89" spans="1:45">
      <c r="A89" s="238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X89" s="62"/>
      <c r="Y89" s="62"/>
      <c r="Z89" s="62"/>
      <c r="AS89" s="62"/>
    </row>
    <row r="90" spans="1:45">
      <c r="A90" s="238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X90" s="62"/>
      <c r="Y90" s="62"/>
      <c r="Z90" s="62"/>
      <c r="AS90" s="62"/>
    </row>
    <row r="91" spans="1:45">
      <c r="A91" s="238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X91" s="62"/>
      <c r="Y91" s="62"/>
      <c r="Z91" s="62"/>
      <c r="AS91" s="62"/>
    </row>
    <row r="92" spans="1:45">
      <c r="A92" s="238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X92" s="62"/>
      <c r="Y92" s="62"/>
      <c r="Z92" s="62"/>
      <c r="AS92" s="62"/>
    </row>
    <row r="93" spans="1:45">
      <c r="A93" s="238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X93" s="62"/>
      <c r="Y93" s="62"/>
      <c r="Z93" s="62"/>
      <c r="AS93" s="62"/>
    </row>
    <row r="94" spans="1:45">
      <c r="A94" s="238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X94" s="62"/>
      <c r="Y94" s="62"/>
      <c r="Z94" s="62"/>
      <c r="AS94" s="62"/>
    </row>
    <row r="95" spans="1:45">
      <c r="A95" s="238"/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X95" s="62"/>
      <c r="Y95" s="62"/>
      <c r="Z95" s="62"/>
      <c r="AS95" s="62"/>
    </row>
    <row r="96" spans="1:45">
      <c r="A96" s="238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X96" s="62"/>
      <c r="Y96" s="62"/>
      <c r="Z96" s="62"/>
      <c r="AS96" s="62"/>
    </row>
    <row r="97" spans="1:46">
      <c r="A97" s="238"/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X97" s="62"/>
      <c r="Y97" s="62"/>
      <c r="Z97" s="62"/>
      <c r="AA97" s="15" t="s">
        <v>229</v>
      </c>
      <c r="AC97" s="15">
        <v>1.05</v>
      </c>
      <c r="AE97" s="15" t="s">
        <v>230</v>
      </c>
      <c r="AS97" s="62"/>
    </row>
    <row r="98" spans="1:46">
      <c r="A98" s="238"/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X98" s="62"/>
      <c r="Y98" s="62"/>
      <c r="Z98" s="62"/>
      <c r="AA98" s="15" t="s">
        <v>202</v>
      </c>
      <c r="AB98" s="15" t="s">
        <v>203</v>
      </c>
      <c r="AC98" s="15" t="s">
        <v>204</v>
      </c>
      <c r="AD98" s="15" t="s">
        <v>205</v>
      </c>
      <c r="AE98" s="15" t="s">
        <v>60</v>
      </c>
      <c r="AF98" s="15" t="s">
        <v>206</v>
      </c>
      <c r="AT98" s="62"/>
    </row>
    <row r="99" spans="1:46">
      <c r="A99" s="238"/>
      <c r="B99" s="62"/>
      <c r="C99" s="62"/>
      <c r="D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X99" s="62"/>
      <c r="Y99" s="62"/>
      <c r="Z99" s="62"/>
      <c r="AA99" s="15" t="s">
        <v>231</v>
      </c>
      <c r="AB99" s="15">
        <v>1</v>
      </c>
      <c r="AC99" s="86">
        <v>408.63794999999999</v>
      </c>
      <c r="AD99" s="15" t="s">
        <v>60</v>
      </c>
      <c r="AE99" s="15" t="s">
        <v>189</v>
      </c>
      <c r="AF99" s="15" t="s">
        <v>267</v>
      </c>
      <c r="AT99" s="62"/>
    </row>
    <row r="100" spans="1:46">
      <c r="A100" s="238"/>
      <c r="B100" s="62"/>
      <c r="C100" s="62"/>
      <c r="D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X100" s="62"/>
      <c r="Y100" s="62"/>
      <c r="Z100" s="62"/>
      <c r="AA100" s="15" t="s">
        <v>231</v>
      </c>
      <c r="AB100" s="15">
        <v>2</v>
      </c>
      <c r="AC100" s="86">
        <v>498.95685000000003</v>
      </c>
      <c r="AD100" s="15" t="s">
        <v>189</v>
      </c>
      <c r="AE100" s="15" t="s">
        <v>191</v>
      </c>
      <c r="AF100" s="15" t="s">
        <v>190</v>
      </c>
      <c r="AT100" s="62"/>
    </row>
    <row r="101" spans="1:46">
      <c r="A101" s="238"/>
      <c r="B101" s="62"/>
      <c r="C101" s="62"/>
      <c r="D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X101" s="62"/>
      <c r="Y101" s="62"/>
      <c r="Z101" s="62"/>
      <c r="AA101" s="15" t="s">
        <v>231</v>
      </c>
      <c r="AB101" s="15">
        <v>3</v>
      </c>
      <c r="AC101" s="86">
        <v>547.42065000000002</v>
      </c>
      <c r="AD101" s="15" t="s">
        <v>191</v>
      </c>
      <c r="AE101" s="15" t="s">
        <v>193</v>
      </c>
      <c r="AF101" s="15" t="s">
        <v>192</v>
      </c>
      <c r="AT101" s="62"/>
    </row>
    <row r="102" spans="1:46">
      <c r="A102" s="238"/>
      <c r="B102" s="62"/>
      <c r="C102" s="62"/>
      <c r="D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X102" s="62"/>
      <c r="Y102" s="62"/>
      <c r="Z102" s="62"/>
      <c r="AA102" s="15" t="s">
        <v>231</v>
      </c>
      <c r="AB102" s="15">
        <v>4</v>
      </c>
      <c r="AC102" s="86">
        <v>646.55115000000001</v>
      </c>
      <c r="AD102" s="15" t="s">
        <v>193</v>
      </c>
      <c r="AE102" s="15" t="s">
        <v>337</v>
      </c>
      <c r="AF102" s="15" t="s">
        <v>194</v>
      </c>
      <c r="AT102" s="62"/>
    </row>
    <row r="103" spans="1:46">
      <c r="A103" s="238"/>
      <c r="B103" s="62"/>
      <c r="C103" s="62"/>
      <c r="D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X103" s="62"/>
      <c r="Y103" s="62"/>
      <c r="Z103" s="62"/>
      <c r="AA103" s="15" t="s">
        <v>336</v>
      </c>
      <c r="AB103" s="15">
        <v>-1</v>
      </c>
      <c r="AC103" s="86">
        <v>2166.55215</v>
      </c>
      <c r="AD103" s="15" t="s">
        <v>337</v>
      </c>
      <c r="AE103" s="15" t="s">
        <v>339</v>
      </c>
      <c r="AF103" s="15" t="s">
        <v>338</v>
      </c>
      <c r="AT103" s="62"/>
    </row>
    <row r="104" spans="1:46">
      <c r="A104" s="238"/>
      <c r="B104" s="62"/>
      <c r="C104" s="62"/>
      <c r="D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X104" s="62"/>
      <c r="Y104" s="62"/>
      <c r="Z104" s="62"/>
      <c r="AA104" s="15" t="s">
        <v>336</v>
      </c>
      <c r="AB104" s="15">
        <v>-1</v>
      </c>
      <c r="AC104" s="86">
        <v>1870.2621000000001</v>
      </c>
      <c r="AD104" s="15" t="s">
        <v>339</v>
      </c>
      <c r="AE104" s="15" t="s">
        <v>341</v>
      </c>
      <c r="AF104" s="15" t="s">
        <v>340</v>
      </c>
      <c r="AT104" s="62"/>
    </row>
    <row r="105" spans="1:46">
      <c r="A105" s="238"/>
      <c r="B105" s="62"/>
      <c r="C105" s="62"/>
      <c r="D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X105" s="62"/>
      <c r="Y105" s="62"/>
      <c r="Z105" s="62"/>
      <c r="AA105" s="15" t="s">
        <v>231</v>
      </c>
      <c r="AB105" s="15">
        <v>5</v>
      </c>
      <c r="AC105" s="86">
        <v>340.34805000000006</v>
      </c>
      <c r="AD105" s="15" t="s">
        <v>341</v>
      </c>
      <c r="AE105" s="15" t="s">
        <v>345</v>
      </c>
      <c r="AF105" s="15" t="s">
        <v>342</v>
      </c>
      <c r="AT105" s="62"/>
    </row>
    <row r="106" spans="1:46">
      <c r="A106" s="238"/>
      <c r="B106" s="62"/>
      <c r="C106" s="62"/>
      <c r="D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X106" s="62"/>
      <c r="Y106" s="62"/>
      <c r="Z106" s="62"/>
      <c r="AA106" s="15" t="s">
        <v>231</v>
      </c>
      <c r="AB106" s="15">
        <v>7</v>
      </c>
      <c r="AC106" s="86">
        <v>211.47840000000002</v>
      </c>
      <c r="AD106" s="15" t="s">
        <v>345</v>
      </c>
      <c r="AE106" s="15" t="s">
        <v>347</v>
      </c>
      <c r="AF106" s="15" t="s">
        <v>346</v>
      </c>
      <c r="AT106" s="62"/>
    </row>
    <row r="107" spans="1:46">
      <c r="A107" s="238"/>
      <c r="B107" s="62"/>
      <c r="C107" s="62"/>
      <c r="D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X107" s="62"/>
      <c r="Y107" s="62"/>
      <c r="Z107" s="62"/>
      <c r="AA107" s="15" t="s">
        <v>231</v>
      </c>
      <c r="AB107" s="15">
        <v>8</v>
      </c>
      <c r="AC107" s="86">
        <v>8912.9333999999999</v>
      </c>
      <c r="AD107" s="15" t="s">
        <v>347</v>
      </c>
      <c r="AE107" s="15" t="s">
        <v>197</v>
      </c>
      <c r="AF107" s="15" t="s">
        <v>348</v>
      </c>
      <c r="AT107" s="62"/>
    </row>
    <row r="108" spans="1:46">
      <c r="A108" s="238"/>
      <c r="B108" s="62"/>
      <c r="C108" s="62"/>
      <c r="D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X108" s="62"/>
      <c r="Y108" s="62"/>
      <c r="Z108" s="62"/>
      <c r="AA108" s="15" t="s">
        <v>231</v>
      </c>
      <c r="AB108" s="15">
        <v>9</v>
      </c>
      <c r="AC108" s="86">
        <v>327.13065</v>
      </c>
      <c r="AD108" s="15" t="s">
        <v>197</v>
      </c>
      <c r="AE108" s="15" t="s">
        <v>349</v>
      </c>
      <c r="AF108" s="15" t="s">
        <v>233</v>
      </c>
      <c r="AT108" s="62"/>
    </row>
    <row r="109" spans="1:46">
      <c r="A109" s="238"/>
      <c r="B109" s="62"/>
      <c r="C109" s="62"/>
      <c r="D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X109" s="62"/>
      <c r="Y109" s="62"/>
      <c r="Z109" s="62"/>
      <c r="AA109" s="15" t="s">
        <v>231</v>
      </c>
      <c r="AB109" s="15">
        <v>10</v>
      </c>
      <c r="AC109" s="86">
        <v>409.73940000000005</v>
      </c>
      <c r="AD109" s="15" t="s">
        <v>349</v>
      </c>
      <c r="AE109" s="240" t="s">
        <v>199</v>
      </c>
      <c r="AF109" s="15" t="s">
        <v>350</v>
      </c>
      <c r="AT109" s="62"/>
    </row>
    <row r="110" spans="1:46">
      <c r="A110" s="238"/>
      <c r="B110" s="62"/>
      <c r="C110" s="62"/>
      <c r="D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X110" s="62"/>
      <c r="Y110" s="62"/>
      <c r="Z110" s="62"/>
      <c r="AA110" s="283" t="s">
        <v>231</v>
      </c>
      <c r="AB110" s="240">
        <v>11</v>
      </c>
      <c r="AC110" s="86">
        <v>1458.45</v>
      </c>
      <c r="AD110" s="240" t="s">
        <v>199</v>
      </c>
      <c r="AE110" s="522" t="s">
        <v>334</v>
      </c>
      <c r="AF110" s="15" t="s">
        <v>234</v>
      </c>
      <c r="AS110" s="62"/>
    </row>
    <row r="111" spans="1:46">
      <c r="A111" s="238"/>
      <c r="B111" s="62"/>
      <c r="C111" s="62"/>
      <c r="D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X111" s="62"/>
      <c r="Y111" s="62"/>
      <c r="Z111" s="62"/>
      <c r="AA111" s="283" t="s">
        <v>231</v>
      </c>
      <c r="AB111" s="240">
        <v>12</v>
      </c>
      <c r="AC111" s="86">
        <v>605</v>
      </c>
      <c r="AD111" s="522" t="s">
        <v>334</v>
      </c>
      <c r="AF111" s="567" t="s">
        <v>335</v>
      </c>
      <c r="AH111" s="567"/>
      <c r="AI111" s="567"/>
      <c r="AJ111" s="567"/>
      <c r="AK111" s="567"/>
      <c r="AS111" s="62"/>
    </row>
    <row r="1048573" spans="31:31">
      <c r="AE1048573" s="15" t="s">
        <v>412</v>
      </c>
    </row>
  </sheetData>
  <mergeCells count="22">
    <mergeCell ref="B41:E41"/>
    <mergeCell ref="B42:E42"/>
    <mergeCell ref="B43:E43"/>
    <mergeCell ref="B49:E49"/>
    <mergeCell ref="B44:E44"/>
    <mergeCell ref="B45:E45"/>
    <mergeCell ref="B46:E46"/>
    <mergeCell ref="B47:E47"/>
    <mergeCell ref="B48:E48"/>
    <mergeCell ref="B38:E38"/>
    <mergeCell ref="A8:E8"/>
    <mergeCell ref="A16:E16"/>
    <mergeCell ref="B39:E39"/>
    <mergeCell ref="B40:E40"/>
    <mergeCell ref="A37:F37"/>
    <mergeCell ref="T4:T7"/>
    <mergeCell ref="F4:R4"/>
    <mergeCell ref="M5:N5"/>
    <mergeCell ref="P5:Q5"/>
    <mergeCell ref="S4:S7"/>
    <mergeCell ref="F5:G5"/>
    <mergeCell ref="I5:K5"/>
  </mergeCells>
  <conditionalFormatting sqref="A9:XFD15 A17:XFD36">
    <cfRule type="expression" dxfId="23" priority="5">
      <formula>MOD(ROW(),2)=0</formula>
    </cfRule>
  </conditionalFormatting>
  <conditionalFormatting sqref="E9:T15 E17:T36">
    <cfRule type="expression" dxfId="22" priority="7">
      <formula>$B$4="Yes"</formula>
    </cfRule>
  </conditionalFormatting>
  <conditionalFormatting sqref="AE1048573:AE1048576">
    <cfRule type="expression" dxfId="21" priority="3">
      <formula>MOD(ROW(),2)=0</formula>
    </cfRule>
  </conditionalFormatting>
  <dataValidations count="2">
    <dataValidation type="list" allowBlank="1" showInputMessage="1" showErrorMessage="1" sqref="X6" xr:uid="{00000000-0002-0000-0600-000001000000}">
      <formula1>#REF!</formula1>
    </dataValidation>
    <dataValidation type="list" allowBlank="1" showInputMessage="1" showErrorMessage="1" sqref="B4" xr:uid="{093A6431-6E7B-42A8-AA3A-F8D4F13C5B27}">
      <formula1>$Z$2:$Z$3</formula1>
    </dataValidation>
  </dataValidations>
  <pageMargins left="0.7" right="0.7" top="1.3" bottom="0.75" header="0.7" footer="0.3"/>
  <pageSetup orientation="portrait" r:id="rId1"/>
  <headerFooter scaleWithDoc="0"/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57F67-FDD3-4758-B2AF-E339FB617FF8}">
  <sheetPr>
    <tabColor rgb="FFC00000"/>
  </sheetPr>
  <dimension ref="A1:BB50"/>
  <sheetViews>
    <sheetView workbookViewId="0">
      <selection sqref="A1:D1"/>
    </sheetView>
  </sheetViews>
  <sheetFormatPr defaultRowHeight="14.4"/>
  <cols>
    <col min="1" max="1" width="16.6640625" customWidth="1"/>
    <col min="3" max="3" width="3.44140625" customWidth="1"/>
    <col min="4" max="4" width="33.33203125" bestFit="1" customWidth="1"/>
    <col min="5" max="5" width="13.44140625" bestFit="1" customWidth="1"/>
    <col min="6" max="6" width="13.109375" customWidth="1"/>
    <col min="7" max="7" width="17" customWidth="1"/>
    <col min="10" max="17" width="11.44140625" customWidth="1"/>
    <col min="18" max="30" width="11.44140625" hidden="1" customWidth="1"/>
  </cols>
  <sheetData>
    <row r="1" spans="1:38" s="1" customFormat="1" ht="39.9" customHeight="1" thickBot="1">
      <c r="A1" s="618" t="s">
        <v>490</v>
      </c>
      <c r="B1" s="618"/>
      <c r="C1" s="618"/>
      <c r="D1" s="618"/>
      <c r="E1" s="165"/>
      <c r="F1" s="165"/>
      <c r="U1" s="109" t="s">
        <v>66</v>
      </c>
      <c r="V1" s="108" t="s">
        <v>67</v>
      </c>
      <c r="W1" s="108" t="s">
        <v>68</v>
      </c>
      <c r="X1" s="108" t="s">
        <v>69</v>
      </c>
      <c r="Y1" s="108" t="s">
        <v>70</v>
      </c>
      <c r="Z1" s="108"/>
      <c r="AA1" s="108"/>
      <c r="AB1" s="108" t="s">
        <v>71</v>
      </c>
      <c r="AC1" s="108" t="s">
        <v>72</v>
      </c>
    </row>
    <row r="2" spans="1:38" s="1" customFormat="1" ht="15.9" customHeight="1" thickBot="1">
      <c r="A2" s="9" t="s">
        <v>0</v>
      </c>
      <c r="B2" s="10">
        <v>1</v>
      </c>
      <c r="C2" s="88"/>
      <c r="D2" s="88"/>
      <c r="U2" s="109"/>
      <c r="V2" s="108">
        <v>6</v>
      </c>
      <c r="W2" s="108">
        <v>22</v>
      </c>
      <c r="X2" s="108" t="s">
        <v>491</v>
      </c>
      <c r="Y2" s="108" t="s">
        <v>74</v>
      </c>
      <c r="Z2" s="108"/>
      <c r="AA2" s="108"/>
      <c r="AB2" s="108">
        <v>50</v>
      </c>
      <c r="AC2" s="108">
        <v>70</v>
      </c>
    </row>
    <row r="3" spans="1:38" s="1" customFormat="1" ht="15.9" customHeight="1" thickBot="1">
      <c r="A3" s="9" t="s">
        <v>2</v>
      </c>
      <c r="B3" s="99" t="s">
        <v>3</v>
      </c>
      <c r="C3" s="88"/>
      <c r="D3" s="88"/>
      <c r="K3" s="110"/>
      <c r="L3" s="34"/>
      <c r="M3" s="34"/>
      <c r="N3" s="34"/>
      <c r="O3" s="34"/>
      <c r="P3" s="34"/>
      <c r="Q3" s="34"/>
      <c r="R3" s="34"/>
      <c r="S3" s="34"/>
    </row>
    <row r="4" spans="1:38" s="1" customFormat="1" ht="15.9" customHeight="1" thickBot="1">
      <c r="G4" s="204" t="s">
        <v>236</v>
      </c>
      <c r="H4" s="37"/>
      <c r="I4" s="37"/>
      <c r="J4" s="37"/>
      <c r="K4" s="37"/>
      <c r="L4" s="37"/>
      <c r="M4" s="37"/>
      <c r="N4" s="37"/>
      <c r="O4" s="37"/>
      <c r="P4" s="37"/>
      <c r="Q4" s="29"/>
      <c r="R4" s="29"/>
      <c r="AC4"/>
      <c r="AD4"/>
      <c r="AE4"/>
      <c r="AF4"/>
      <c r="AG4"/>
      <c r="AH4"/>
      <c r="AI4"/>
      <c r="AJ4"/>
      <c r="AK4"/>
      <c r="AL4"/>
    </row>
    <row r="5" spans="1:38" s="1" customFormat="1" ht="15.9" customHeight="1">
      <c r="G5" s="203" t="s">
        <v>114</v>
      </c>
      <c r="H5"/>
      <c r="K5"/>
      <c r="L5"/>
      <c r="M5"/>
      <c r="N5"/>
      <c r="AC5"/>
      <c r="AD5"/>
      <c r="AE5"/>
      <c r="AF5"/>
      <c r="AG5"/>
      <c r="AH5"/>
      <c r="AI5"/>
      <c r="AJ5"/>
      <c r="AK5"/>
      <c r="AL5"/>
    </row>
    <row r="6" spans="1:38" s="1" customFormat="1" ht="15.9" customHeight="1">
      <c r="A6" s="35"/>
      <c r="B6" s="35"/>
      <c r="C6" s="35"/>
      <c r="D6" s="97"/>
      <c r="E6" s="35"/>
      <c r="G6" s="149" t="s">
        <v>207</v>
      </c>
      <c r="T6" s="38">
        <v>0.1</v>
      </c>
      <c r="Z6" s="80"/>
    </row>
    <row r="7" spans="1:38" s="1" customFormat="1" ht="35.25" customHeight="1">
      <c r="A7" s="189" t="s">
        <v>41</v>
      </c>
      <c r="B7" s="190" t="s">
        <v>98</v>
      </c>
      <c r="C7" s="190"/>
      <c r="D7" s="189" t="s">
        <v>42</v>
      </c>
      <c r="E7" s="191" t="s">
        <v>99</v>
      </c>
      <c r="F7" s="172" t="str">
        <f>IF(B2=1,"List Price","Net Price")</f>
        <v>List Price</v>
      </c>
      <c r="G7" s="123" t="s">
        <v>492</v>
      </c>
      <c r="H7"/>
      <c r="K7"/>
      <c r="L7"/>
      <c r="M7"/>
      <c r="N7"/>
      <c r="T7" s="1" t="s">
        <v>3</v>
      </c>
      <c r="U7" s="142" t="s">
        <v>41</v>
      </c>
      <c r="V7" s="142" t="s">
        <v>98</v>
      </c>
      <c r="W7" s="142"/>
      <c r="X7" s="142" t="s">
        <v>42</v>
      </c>
      <c r="Y7" s="142" t="s">
        <v>115</v>
      </c>
      <c r="Z7" s="142" t="s">
        <v>246</v>
      </c>
    </row>
    <row r="8" spans="1:38" s="1" customFormat="1" ht="18.600000000000001" customHeight="1">
      <c r="A8" s="158" t="s">
        <v>493</v>
      </c>
      <c r="B8" s="159"/>
      <c r="C8" s="160"/>
      <c r="D8" s="161"/>
      <c r="E8" s="162"/>
      <c r="F8" s="162"/>
      <c r="G8" s="67"/>
      <c r="H8"/>
      <c r="K8"/>
      <c r="L8"/>
      <c r="M8"/>
      <c r="N8"/>
      <c r="T8" s="1" t="s">
        <v>15</v>
      </c>
      <c r="U8" s="112" t="s">
        <v>493</v>
      </c>
      <c r="V8" s="112"/>
      <c r="W8" s="112"/>
      <c r="X8" s="112"/>
      <c r="Y8" s="112"/>
      <c r="Z8" s="112"/>
    </row>
    <row r="9" spans="1:38" s="1" customFormat="1" ht="15.9" customHeight="1">
      <c r="A9" t="s">
        <v>494</v>
      </c>
      <c r="B9" s="15">
        <v>2</v>
      </c>
      <c r="C9" s="34"/>
      <c r="D9" s="37" t="s">
        <v>495</v>
      </c>
      <c r="E9" s="148" t="s">
        <v>129</v>
      </c>
      <c r="F9" s="168">
        <f>IFERROR(Y9*$B$2*IF($B$3="Yes",1+$Z$50,1),Y9)</f>
        <v>1166.6666666666667</v>
      </c>
      <c r="G9" s="168">
        <f>IFERROR(Z9*$B$2*IF($B$3="Yes",1+$Z$50,1),Z9)</f>
        <v>694.44444444444434</v>
      </c>
      <c r="U9" t="s">
        <v>494</v>
      </c>
      <c r="V9" s="15">
        <v>2</v>
      </c>
      <c r="W9" s="112"/>
      <c r="X9" s="37" t="s">
        <v>495</v>
      </c>
      <c r="Y9" s="132">
        <v>1166.6666666666667</v>
      </c>
      <c r="Z9" s="202">
        <v>694.44444444444434</v>
      </c>
      <c r="AB9" s="132"/>
      <c r="AC9" s="202"/>
    </row>
    <row r="10" spans="1:38" s="1" customFormat="1" ht="15.9" customHeight="1">
      <c r="A10" t="s">
        <v>496</v>
      </c>
      <c r="B10" s="15">
        <v>3</v>
      </c>
      <c r="C10" s="34"/>
      <c r="D10" s="37" t="s">
        <v>497</v>
      </c>
      <c r="E10" s="148" t="s">
        <v>134</v>
      </c>
      <c r="F10" s="168">
        <f t="shared" ref="F10:F17" si="0">IFERROR(Y10*$B$2*IF($B$3="Yes",1+$Z$50,1),Y10)</f>
        <v>1294.4444444444446</v>
      </c>
      <c r="G10" s="168">
        <f t="shared" ref="G10:G17" si="1">IFERROR(Z10*$B$2*IF($B$3="Yes",1+$Z$50,1),Z10)</f>
        <v>680.55555555555543</v>
      </c>
      <c r="H10"/>
      <c r="K10"/>
      <c r="L10"/>
      <c r="M10"/>
      <c r="N10"/>
      <c r="Q10"/>
      <c r="R10"/>
      <c r="U10" t="s">
        <v>496</v>
      </c>
      <c r="V10" s="15">
        <v>3</v>
      </c>
      <c r="W10" s="112"/>
      <c r="X10" s="37" t="s">
        <v>497</v>
      </c>
      <c r="Y10" s="132">
        <v>1294.4444444444446</v>
      </c>
      <c r="Z10" s="202">
        <v>680.55555555555543</v>
      </c>
      <c r="AB10" s="132"/>
      <c r="AC10" s="202"/>
    </row>
    <row r="11" spans="1:38" s="1" customFormat="1" ht="15.9" customHeight="1">
      <c r="A11" t="s">
        <v>498</v>
      </c>
      <c r="B11" s="15">
        <v>5</v>
      </c>
      <c r="C11" s="34"/>
      <c r="D11" s="37" t="s">
        <v>499</v>
      </c>
      <c r="E11" s="141" t="s">
        <v>116</v>
      </c>
      <c r="F11" s="168">
        <f t="shared" si="0"/>
        <v>1397.2222222222222</v>
      </c>
      <c r="G11" s="168">
        <f t="shared" si="1"/>
        <v>822.22222222222217</v>
      </c>
      <c r="H11"/>
      <c r="K11"/>
      <c r="L11"/>
      <c r="M11"/>
      <c r="N11"/>
      <c r="Q11"/>
      <c r="R11"/>
      <c r="U11" t="s">
        <v>498</v>
      </c>
      <c r="V11" s="15">
        <v>5</v>
      </c>
      <c r="W11" s="112"/>
      <c r="X11" s="37" t="s">
        <v>499</v>
      </c>
      <c r="Y11" s="132">
        <v>1397.2222222222222</v>
      </c>
      <c r="Z11" s="202">
        <v>822.22222222222217</v>
      </c>
      <c r="AB11" s="132"/>
      <c r="AC11" s="202"/>
    </row>
    <row r="12" spans="1:38" s="1" customFormat="1" ht="15.9" customHeight="1">
      <c r="A12" t="s">
        <v>500</v>
      </c>
      <c r="B12" s="15">
        <v>7</v>
      </c>
      <c r="C12" s="34"/>
      <c r="D12" s="37" t="s">
        <v>501</v>
      </c>
      <c r="E12" s="141" t="s">
        <v>167</v>
      </c>
      <c r="F12" s="168">
        <f t="shared" si="0"/>
        <v>1700</v>
      </c>
      <c r="G12" s="168">
        <f t="shared" si="1"/>
        <v>1358.3333333333335</v>
      </c>
      <c r="U12" t="s">
        <v>500</v>
      </c>
      <c r="V12" s="15">
        <v>7</v>
      </c>
      <c r="W12" s="112"/>
      <c r="X12" s="37" t="s">
        <v>501</v>
      </c>
      <c r="Y12" s="132">
        <v>1700</v>
      </c>
      <c r="Z12" s="202">
        <v>1358.3333333333335</v>
      </c>
      <c r="AB12" s="132"/>
      <c r="AC12" s="202"/>
    </row>
    <row r="13" spans="1:38" s="1" customFormat="1" ht="15.9" customHeight="1">
      <c r="A13" t="s">
        <v>502</v>
      </c>
      <c r="B13" s="15">
        <v>10</v>
      </c>
      <c r="C13" s="34"/>
      <c r="D13" s="37" t="s">
        <v>503</v>
      </c>
      <c r="E13" s="141" t="s">
        <v>170</v>
      </c>
      <c r="F13" s="168">
        <f t="shared" si="0"/>
        <v>2013.8888888888889</v>
      </c>
      <c r="G13" s="168">
        <f t="shared" si="1"/>
        <v>1255.5555555555554</v>
      </c>
      <c r="H13"/>
      <c r="K13"/>
      <c r="L13"/>
      <c r="M13"/>
      <c r="N13"/>
      <c r="Q13"/>
      <c r="R13"/>
      <c r="U13" t="s">
        <v>502</v>
      </c>
      <c r="V13" s="15">
        <v>10</v>
      </c>
      <c r="W13" s="112"/>
      <c r="X13" s="37" t="s">
        <v>503</v>
      </c>
      <c r="Y13" s="132">
        <v>2013.8888888888889</v>
      </c>
      <c r="Z13" s="202">
        <v>1255.5555555555554</v>
      </c>
      <c r="AB13" s="132"/>
      <c r="AC13" s="202"/>
    </row>
    <row r="14" spans="1:38" s="1" customFormat="1" ht="15.9" customHeight="1">
      <c r="A14" t="s">
        <v>504</v>
      </c>
      <c r="B14" s="15">
        <v>15</v>
      </c>
      <c r="C14" s="34"/>
      <c r="D14" s="37" t="s">
        <v>505</v>
      </c>
      <c r="E14" s="141" t="s">
        <v>153</v>
      </c>
      <c r="F14" s="168">
        <f t="shared" si="0"/>
        <v>2497.2222222222222</v>
      </c>
      <c r="G14" s="168">
        <f t="shared" si="1"/>
        <v>1072.2222222222226</v>
      </c>
      <c r="H14"/>
      <c r="K14"/>
      <c r="L14"/>
      <c r="M14"/>
      <c r="N14"/>
      <c r="Q14"/>
      <c r="R14"/>
      <c r="U14" t="s">
        <v>504</v>
      </c>
      <c r="V14" s="15">
        <v>15</v>
      </c>
      <c r="W14" s="112"/>
      <c r="X14" s="37" t="s">
        <v>505</v>
      </c>
      <c r="Y14" s="132">
        <v>2497.2222222222222</v>
      </c>
      <c r="Z14" s="202">
        <v>1072.2222222222226</v>
      </c>
      <c r="AB14" s="132"/>
      <c r="AC14" s="202"/>
    </row>
    <row r="15" spans="1:38" s="1" customFormat="1" ht="15.9" customHeight="1">
      <c r="A15" t="s">
        <v>506</v>
      </c>
      <c r="B15" s="15">
        <v>20</v>
      </c>
      <c r="C15" s="34"/>
      <c r="D15" s="37" t="s">
        <v>507</v>
      </c>
      <c r="E15" s="141" t="s">
        <v>309</v>
      </c>
      <c r="F15" s="168">
        <f t="shared" si="0"/>
        <v>2697</v>
      </c>
      <c r="G15" s="168">
        <f t="shared" si="1"/>
        <v>1189.1111111111113</v>
      </c>
      <c r="H15"/>
      <c r="K15"/>
      <c r="L15"/>
      <c r="M15"/>
      <c r="N15"/>
      <c r="U15" t="s">
        <v>506</v>
      </c>
      <c r="V15" s="15">
        <v>20</v>
      </c>
      <c r="W15" s="112"/>
      <c r="X15" s="37" t="s">
        <v>507</v>
      </c>
      <c r="Y15" s="132">
        <v>2697</v>
      </c>
      <c r="Z15" s="202">
        <v>1189.1111111111113</v>
      </c>
      <c r="AB15" s="132"/>
      <c r="AC15" s="202"/>
    </row>
    <row r="16" spans="1:38" s="1" customFormat="1" ht="15.9" customHeight="1">
      <c r="A16" t="s">
        <v>508</v>
      </c>
      <c r="B16" s="15">
        <v>25</v>
      </c>
      <c r="C16" s="34"/>
      <c r="D16" s="37" t="s">
        <v>509</v>
      </c>
      <c r="E16" s="141" t="s">
        <v>368</v>
      </c>
      <c r="F16" s="168">
        <f t="shared" si="0"/>
        <v>2844.4444444444443</v>
      </c>
      <c r="G16" s="168">
        <f t="shared" si="1"/>
        <v>1466.666666666667</v>
      </c>
      <c r="H16"/>
      <c r="K16"/>
      <c r="L16"/>
      <c r="M16"/>
      <c r="N16"/>
      <c r="Q16"/>
      <c r="R16"/>
      <c r="U16" t="s">
        <v>508</v>
      </c>
      <c r="V16" s="15">
        <v>25</v>
      </c>
      <c r="W16" s="112"/>
      <c r="X16" s="37" t="s">
        <v>509</v>
      </c>
      <c r="Y16" s="132">
        <v>2844.4444444444443</v>
      </c>
      <c r="Z16" s="202">
        <v>1466.666666666667</v>
      </c>
      <c r="AB16" s="132"/>
      <c r="AC16" s="202"/>
    </row>
    <row r="17" spans="1:54" s="1" customFormat="1" ht="15.9" customHeight="1">
      <c r="A17" t="s">
        <v>510</v>
      </c>
      <c r="B17" s="15">
        <v>30</v>
      </c>
      <c r="C17" s="34"/>
      <c r="D17" s="37" t="s">
        <v>511</v>
      </c>
      <c r="E17" s="141" t="s">
        <v>326</v>
      </c>
      <c r="F17" s="168">
        <f t="shared" si="0"/>
        <v>3463.8888888888891</v>
      </c>
      <c r="G17" s="168">
        <f t="shared" si="1"/>
        <v>1391.6666666666665</v>
      </c>
      <c r="H17"/>
      <c r="K17"/>
      <c r="L17"/>
      <c r="M17"/>
      <c r="N17"/>
      <c r="Q17"/>
      <c r="R17"/>
      <c r="U17" t="s">
        <v>510</v>
      </c>
      <c r="V17" s="15">
        <v>30</v>
      </c>
      <c r="W17" s="112"/>
      <c r="X17" s="37" t="s">
        <v>511</v>
      </c>
      <c r="Y17" s="132">
        <v>3463.8888888888891</v>
      </c>
      <c r="Z17" s="202">
        <v>1391.6666666666665</v>
      </c>
      <c r="AB17" s="132"/>
      <c r="AC17" s="202"/>
    </row>
    <row r="18" spans="1:54" s="1" customFormat="1" ht="15.9" customHeight="1" thickBot="1">
      <c r="A18" s="158" t="s">
        <v>512</v>
      </c>
      <c r="B18" s="159"/>
      <c r="C18" s="160"/>
      <c r="D18" s="161"/>
      <c r="E18" s="162"/>
      <c r="F18" s="162"/>
      <c r="G18" s="162"/>
      <c r="H18"/>
      <c r="K18"/>
      <c r="L18"/>
      <c r="M18"/>
      <c r="N18"/>
      <c r="U18" s="112" t="s">
        <v>512</v>
      </c>
      <c r="V18" s="112"/>
      <c r="W18" s="112"/>
      <c r="X18" s="112"/>
      <c r="Y18" s="145"/>
      <c r="Z18" s="202"/>
      <c r="AB18" s="205"/>
      <c r="AC18" s="202"/>
    </row>
    <row r="19" spans="1:54" s="1" customFormat="1" ht="15.9" customHeight="1">
      <c r="A19" t="s">
        <v>513</v>
      </c>
      <c r="B19" s="15">
        <v>2</v>
      </c>
      <c r="C19" s="34"/>
      <c r="D19" s="37" t="s">
        <v>514</v>
      </c>
      <c r="E19" s="148" t="s">
        <v>515</v>
      </c>
      <c r="F19" s="168">
        <f t="shared" ref="F19:F29" si="2">IFERROR(Y19*$B$2*IF($B$3="Yes",1+$Z$50,1),Y19)</f>
        <v>1222.2222222222222</v>
      </c>
      <c r="G19" s="168">
        <f t="shared" ref="G19:G29" si="3">IFERROR(Z19*$B$2*IF($B$3="Yes",1+$Z$50,1),Z19)</f>
        <v>583.33333333333348</v>
      </c>
      <c r="H19"/>
      <c r="K19"/>
      <c r="L19"/>
      <c r="M19"/>
      <c r="N19"/>
      <c r="Q19"/>
      <c r="R19"/>
      <c r="U19" t="s">
        <v>513</v>
      </c>
      <c r="V19" s="15">
        <v>2</v>
      </c>
      <c r="W19" s="112"/>
      <c r="X19" s="37" t="s">
        <v>514</v>
      </c>
      <c r="Y19" s="132">
        <v>1222.2222222222222</v>
      </c>
      <c r="Z19" s="202">
        <v>583.33333333333348</v>
      </c>
      <c r="AB19" s="132"/>
      <c r="AC19" s="202"/>
    </row>
    <row r="20" spans="1:54" s="1" customFormat="1" ht="15.9" customHeight="1">
      <c r="A20" t="s">
        <v>516</v>
      </c>
      <c r="B20" s="15">
        <v>3</v>
      </c>
      <c r="C20" s="34"/>
      <c r="D20" s="37" t="s">
        <v>517</v>
      </c>
      <c r="E20" s="34" t="s">
        <v>518</v>
      </c>
      <c r="F20" s="168">
        <f t="shared" si="2"/>
        <v>1383.3333333333335</v>
      </c>
      <c r="G20" s="168">
        <f t="shared" si="3"/>
        <v>672.22222222222217</v>
      </c>
      <c r="H20"/>
      <c r="K20"/>
      <c r="L20"/>
      <c r="M20"/>
      <c r="N20"/>
      <c r="Q20"/>
      <c r="R20"/>
      <c r="U20" t="s">
        <v>516</v>
      </c>
      <c r="V20" s="15">
        <v>3</v>
      </c>
      <c r="W20" s="112"/>
      <c r="X20" s="37" t="s">
        <v>517</v>
      </c>
      <c r="Y20" s="132">
        <v>1383.3333333333335</v>
      </c>
      <c r="Z20" s="202">
        <v>672.22222222222217</v>
      </c>
      <c r="AB20" s="132"/>
      <c r="AC20" s="202"/>
    </row>
    <row r="21" spans="1:54" s="1" customFormat="1" ht="15.9" customHeight="1">
      <c r="A21" t="s">
        <v>519</v>
      </c>
      <c r="B21" s="15">
        <v>5</v>
      </c>
      <c r="C21" s="34"/>
      <c r="D21" s="37" t="s">
        <v>520</v>
      </c>
      <c r="E21" s="148" t="s">
        <v>129</v>
      </c>
      <c r="F21" s="168">
        <f t="shared" si="2"/>
        <v>1377</v>
      </c>
      <c r="G21" s="168">
        <f t="shared" si="3"/>
        <v>989.66666666666697</v>
      </c>
      <c r="H21"/>
      <c r="K21"/>
      <c r="L21"/>
      <c r="M21"/>
      <c r="N21"/>
      <c r="Q21"/>
      <c r="R21"/>
      <c r="U21" t="s">
        <v>519</v>
      </c>
      <c r="V21" s="15">
        <v>5</v>
      </c>
      <c r="W21" s="112"/>
      <c r="X21" s="37" t="s">
        <v>520</v>
      </c>
      <c r="Y21" s="132">
        <v>1377</v>
      </c>
      <c r="Z21" s="202">
        <v>989.66666666666697</v>
      </c>
      <c r="AB21" s="132"/>
      <c r="AC21" s="202"/>
    </row>
    <row r="22" spans="1:54" s="1" customFormat="1" ht="15.9" customHeight="1">
      <c r="A22" t="s">
        <v>521</v>
      </c>
      <c r="B22" s="15">
        <v>7</v>
      </c>
      <c r="C22" s="34"/>
      <c r="D22" s="37" t="s">
        <v>522</v>
      </c>
      <c r="E22" s="141" t="s">
        <v>162</v>
      </c>
      <c r="F22" s="168">
        <f t="shared" si="2"/>
        <v>1447.2222222222222</v>
      </c>
      <c r="G22" s="168">
        <f t="shared" si="3"/>
        <v>1411.1111111111113</v>
      </c>
      <c r="H22"/>
      <c r="K22"/>
      <c r="L22"/>
      <c r="M22"/>
      <c r="N22"/>
      <c r="Q22"/>
      <c r="R22"/>
      <c r="U22" t="s">
        <v>521</v>
      </c>
      <c r="V22" s="15">
        <v>7</v>
      </c>
      <c r="W22" s="112"/>
      <c r="X22" s="37" t="s">
        <v>522</v>
      </c>
      <c r="Y22" s="132">
        <v>1447.2222222222222</v>
      </c>
      <c r="Z22" s="202">
        <v>1411.1111111111113</v>
      </c>
      <c r="AB22" s="132"/>
      <c r="AC22" s="202"/>
    </row>
    <row r="23" spans="1:54" s="1" customFormat="1" ht="15.9" customHeight="1">
      <c r="A23" t="s">
        <v>523</v>
      </c>
      <c r="B23" s="15">
        <v>10</v>
      </c>
      <c r="C23" s="34"/>
      <c r="D23" s="37" t="s">
        <v>524</v>
      </c>
      <c r="E23" s="141" t="s">
        <v>116</v>
      </c>
      <c r="F23" s="168">
        <f t="shared" si="2"/>
        <v>1761.1111111111111</v>
      </c>
      <c r="G23" s="168">
        <f t="shared" si="3"/>
        <v>1816.6666666666667</v>
      </c>
      <c r="H23"/>
      <c r="K23"/>
      <c r="L23"/>
      <c r="M23"/>
      <c r="N23"/>
      <c r="Q23"/>
      <c r="R23"/>
      <c r="U23" t="s">
        <v>523</v>
      </c>
      <c r="V23" s="15">
        <v>10</v>
      </c>
      <c r="W23" s="112"/>
      <c r="X23" s="37" t="s">
        <v>524</v>
      </c>
      <c r="Y23" s="132">
        <v>1761.1111111111111</v>
      </c>
      <c r="Z23" s="202">
        <v>1816.6666666666667</v>
      </c>
      <c r="AB23" s="132"/>
      <c r="AC23" s="202"/>
    </row>
    <row r="24" spans="1:54" s="1" customFormat="1" ht="15.9" customHeight="1">
      <c r="A24" t="s">
        <v>525</v>
      </c>
      <c r="B24" s="15">
        <v>15</v>
      </c>
      <c r="C24" s="34"/>
      <c r="D24" s="37" t="s">
        <v>526</v>
      </c>
      <c r="E24" s="141" t="s">
        <v>167</v>
      </c>
      <c r="F24" s="168">
        <f t="shared" si="2"/>
        <v>2080.5555555555557</v>
      </c>
      <c r="G24" s="168">
        <f t="shared" si="3"/>
        <v>1794.4444444444443</v>
      </c>
      <c r="H24" s="183"/>
      <c r="I24" s="184"/>
      <c r="J24" s="184"/>
      <c r="K24" s="183"/>
      <c r="L24" s="183"/>
      <c r="M24" s="183"/>
      <c r="N24" s="183"/>
      <c r="O24" s="184"/>
      <c r="P24" s="184"/>
      <c r="Q24"/>
      <c r="R24"/>
      <c r="U24" t="s">
        <v>525</v>
      </c>
      <c r="V24" s="15">
        <v>15</v>
      </c>
      <c r="W24" s="112"/>
      <c r="X24" s="37" t="s">
        <v>526</v>
      </c>
      <c r="Y24" s="132">
        <v>2080.5555555555557</v>
      </c>
      <c r="Z24" s="202">
        <v>1794.4444444444443</v>
      </c>
      <c r="AB24" s="132"/>
      <c r="AC24" s="202"/>
    </row>
    <row r="25" spans="1:54" s="1" customFormat="1" ht="15.9" customHeight="1">
      <c r="A25" t="s">
        <v>527</v>
      </c>
      <c r="B25" s="15">
        <v>20</v>
      </c>
      <c r="C25" s="34"/>
      <c r="D25" s="37" t="s">
        <v>528</v>
      </c>
      <c r="E25" s="141" t="s">
        <v>170</v>
      </c>
      <c r="F25" s="168">
        <f t="shared" si="2"/>
        <v>2689</v>
      </c>
      <c r="G25" s="168">
        <f t="shared" si="3"/>
        <v>1394.3333333333335</v>
      </c>
      <c r="H25" s="72"/>
      <c r="I25" s="72"/>
      <c r="J25" s="37"/>
      <c r="K25" s="72"/>
      <c r="L25" s="72"/>
      <c r="M25" s="72"/>
      <c r="N25" s="72"/>
      <c r="O25" s="72"/>
      <c r="P25" s="37"/>
      <c r="Q25"/>
      <c r="R25"/>
      <c r="U25" t="s">
        <v>527</v>
      </c>
      <c r="V25" s="15">
        <v>20</v>
      </c>
      <c r="W25" s="112"/>
      <c r="X25" s="37" t="s">
        <v>528</v>
      </c>
      <c r="Y25" s="132">
        <v>2689</v>
      </c>
      <c r="Z25" s="202">
        <v>1394.3333333333335</v>
      </c>
      <c r="AB25" s="132"/>
      <c r="AC25" s="202"/>
    </row>
    <row r="26" spans="1:54" s="1" customFormat="1" ht="15.9" customHeight="1">
      <c r="A26" t="s">
        <v>529</v>
      </c>
      <c r="B26" s="15">
        <v>25</v>
      </c>
      <c r="C26" s="34"/>
      <c r="D26" s="37" t="s">
        <v>530</v>
      </c>
      <c r="E26" s="141" t="s">
        <v>173</v>
      </c>
      <c r="F26" s="168">
        <f t="shared" si="2"/>
        <v>3108</v>
      </c>
      <c r="G26" s="168">
        <f t="shared" si="3"/>
        <v>1675.3333333333339</v>
      </c>
      <c r="H26" s="72"/>
      <c r="I26" s="72"/>
      <c r="J26" s="37"/>
      <c r="K26" s="72"/>
      <c r="L26" s="72"/>
      <c r="M26" s="72"/>
      <c r="N26" s="72"/>
      <c r="O26" s="72"/>
      <c r="P26" s="37"/>
      <c r="Q26"/>
      <c r="R26"/>
      <c r="U26" t="s">
        <v>529</v>
      </c>
      <c r="V26" s="15">
        <v>25</v>
      </c>
      <c r="W26" s="112"/>
      <c r="X26" s="37" t="s">
        <v>530</v>
      </c>
      <c r="Y26" s="132">
        <v>3108</v>
      </c>
      <c r="Z26" s="202">
        <v>1675.3333333333339</v>
      </c>
      <c r="AB26" s="132"/>
      <c r="AC26" s="202"/>
    </row>
    <row r="27" spans="1:54" s="1" customFormat="1" ht="15.9" customHeight="1">
      <c r="A27" t="s">
        <v>531</v>
      </c>
      <c r="B27" s="15">
        <v>30</v>
      </c>
      <c r="C27" s="34"/>
      <c r="D27" s="37" t="s">
        <v>532</v>
      </c>
      <c r="E27" s="141" t="s">
        <v>153</v>
      </c>
      <c r="F27" s="168">
        <f t="shared" si="2"/>
        <v>3676</v>
      </c>
      <c r="G27" s="168">
        <f t="shared" si="3"/>
        <v>1410.1111111111113</v>
      </c>
      <c r="H27" s="72"/>
      <c r="I27" s="72"/>
      <c r="J27" s="37"/>
      <c r="K27" s="72"/>
      <c r="L27" s="72"/>
      <c r="M27" s="72"/>
      <c r="N27" s="72"/>
      <c r="O27" s="72"/>
      <c r="P27" s="37"/>
      <c r="Q27"/>
      <c r="R27"/>
      <c r="U27" t="s">
        <v>531</v>
      </c>
      <c r="V27" s="15">
        <v>30</v>
      </c>
      <c r="W27" s="112"/>
      <c r="X27" s="37" t="s">
        <v>532</v>
      </c>
      <c r="Y27" s="132">
        <v>3676</v>
      </c>
      <c r="Z27" s="202">
        <v>1410.1111111111113</v>
      </c>
      <c r="AB27" s="132"/>
      <c r="AC27" s="202"/>
    </row>
    <row r="28" spans="1:54" s="1" customFormat="1" ht="15.9" customHeight="1">
      <c r="A28" t="s">
        <v>533</v>
      </c>
      <c r="B28" s="15">
        <v>40</v>
      </c>
      <c r="C28" s="34"/>
      <c r="D28" s="37" t="s">
        <v>534</v>
      </c>
      <c r="E28" s="141" t="s">
        <v>309</v>
      </c>
      <c r="F28" s="168">
        <f t="shared" si="2"/>
        <v>4238.8888888888887</v>
      </c>
      <c r="G28" s="168">
        <f t="shared" si="3"/>
        <v>1088.8888888888896</v>
      </c>
      <c r="H28" s="72"/>
      <c r="I28" s="72"/>
      <c r="J28" s="37"/>
      <c r="K28" s="72"/>
      <c r="L28" s="72"/>
      <c r="M28" s="72"/>
      <c r="N28" s="72"/>
      <c r="O28" s="72"/>
      <c r="P28" s="37"/>
      <c r="Q28"/>
      <c r="R28"/>
      <c r="U28" t="s">
        <v>533</v>
      </c>
      <c r="V28" s="15">
        <v>40</v>
      </c>
      <c r="W28" s="112"/>
      <c r="X28" s="37" t="s">
        <v>534</v>
      </c>
      <c r="Y28" s="132">
        <v>4238.8888888888887</v>
      </c>
      <c r="Z28" s="202">
        <v>1088.8888888888896</v>
      </c>
      <c r="AB28" s="132"/>
      <c r="AC28" s="202"/>
    </row>
    <row r="29" spans="1:54" s="1" customFormat="1" ht="15.9" customHeight="1">
      <c r="A29" t="s">
        <v>535</v>
      </c>
      <c r="B29" s="15">
        <v>50</v>
      </c>
      <c r="C29" s="34"/>
      <c r="D29" s="37" t="s">
        <v>536</v>
      </c>
      <c r="E29" s="141" t="s">
        <v>179</v>
      </c>
      <c r="F29" s="168">
        <f t="shared" si="2"/>
        <v>5275</v>
      </c>
      <c r="G29" s="43">
        <f t="shared" si="3"/>
        <v>693.99999999999909</v>
      </c>
      <c r="H29" s="72"/>
      <c r="I29" s="72"/>
      <c r="J29" s="37"/>
      <c r="K29" s="72"/>
      <c r="L29" s="72"/>
      <c r="M29" s="72"/>
      <c r="N29" s="72"/>
      <c r="O29" s="72"/>
      <c r="P29" s="37"/>
      <c r="Q29"/>
      <c r="R29"/>
      <c r="U29" t="s">
        <v>535</v>
      </c>
      <c r="V29" s="15">
        <v>50</v>
      </c>
      <c r="W29" s="112"/>
      <c r="X29" s="37" t="s">
        <v>536</v>
      </c>
      <c r="Y29" s="132">
        <v>5275</v>
      </c>
      <c r="Z29" s="202">
        <v>693.99999999999909</v>
      </c>
      <c r="AB29" s="132"/>
      <c r="AC29" s="202"/>
    </row>
    <row r="30" spans="1:54" s="1" customFormat="1" ht="15.9" customHeight="1">
      <c r="A30" s="185" t="s">
        <v>187</v>
      </c>
      <c r="B30" s="186"/>
      <c r="C30" s="187"/>
      <c r="D30" s="187"/>
      <c r="E30" s="187"/>
      <c r="F30" s="188"/>
      <c r="G30" s="183"/>
      <c r="H30"/>
      <c r="I30"/>
      <c r="J30"/>
      <c r="K30"/>
      <c r="L30"/>
      <c r="M30"/>
      <c r="N30"/>
      <c r="O30"/>
      <c r="P30"/>
      <c r="Q30" s="183"/>
      <c r="R30" s="183"/>
      <c r="S30" s="184"/>
      <c r="T30" s="184"/>
      <c r="U30" s="184"/>
      <c r="V30" s="184"/>
      <c r="W30" s="184"/>
      <c r="X30" s="184"/>
      <c r="Y30" s="184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</row>
    <row r="31" spans="1:54" s="1" customFormat="1" ht="13.5" customHeight="1">
      <c r="A31" s="180" t="s">
        <v>60</v>
      </c>
      <c r="B31" s="181" t="s">
        <v>188</v>
      </c>
      <c r="C31" s="181"/>
      <c r="D31" s="181"/>
      <c r="E31" s="181"/>
      <c r="F31" s="53">
        <f>W31*B2</f>
        <v>389</v>
      </c>
      <c r="G31" s="72"/>
      <c r="H31"/>
      <c r="I31"/>
      <c r="J31"/>
      <c r="K31"/>
      <c r="L31"/>
      <c r="M31"/>
      <c r="N31"/>
      <c r="O31"/>
      <c r="P31"/>
      <c r="Q31" s="72"/>
      <c r="R31" s="72"/>
      <c r="S31" s="72"/>
      <c r="T31" s="37"/>
      <c r="U31" s="37" t="s">
        <v>60</v>
      </c>
      <c r="V31" s="37"/>
      <c r="W31" s="72">
        <v>389</v>
      </c>
      <c r="X31" s="37"/>
      <c r="Y31" s="37"/>
      <c r="AA31" s="37"/>
      <c r="AB31" s="37"/>
      <c r="AC31" s="37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</row>
    <row r="32" spans="1:54" s="1" customFormat="1" ht="15" customHeight="1">
      <c r="A32" s="36" t="s">
        <v>189</v>
      </c>
      <c r="B32" s="37" t="s">
        <v>190</v>
      </c>
      <c r="C32" s="37"/>
      <c r="D32" s="37"/>
      <c r="E32" s="37"/>
      <c r="F32" s="168">
        <f>W32*B2</f>
        <v>475</v>
      </c>
      <c r="G32" s="72"/>
      <c r="H32"/>
      <c r="I32"/>
      <c r="J32"/>
      <c r="K32"/>
      <c r="L32"/>
      <c r="M32"/>
      <c r="N32"/>
      <c r="O32"/>
      <c r="P32"/>
      <c r="Q32" s="72"/>
      <c r="R32" s="72"/>
      <c r="S32" s="72"/>
      <c r="T32" s="37"/>
      <c r="U32" s="37" t="s">
        <v>189</v>
      </c>
      <c r="V32" s="37"/>
      <c r="W32" s="72">
        <v>475</v>
      </c>
      <c r="X32" s="37"/>
      <c r="Y32" s="37"/>
      <c r="AA32" s="37"/>
      <c r="AB32" s="37"/>
      <c r="AC32" s="37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</row>
    <row r="33" spans="1:54" s="1" customFormat="1">
      <c r="A33" s="36" t="s">
        <v>191</v>
      </c>
      <c r="B33" s="37" t="s">
        <v>192</v>
      </c>
      <c r="C33" s="37"/>
      <c r="D33" s="37"/>
      <c r="E33" s="37"/>
      <c r="F33" s="168">
        <f>W33*B2</f>
        <v>521</v>
      </c>
      <c r="G33" s="72"/>
      <c r="H33"/>
      <c r="I33"/>
      <c r="J33"/>
      <c r="K33"/>
      <c r="L33"/>
      <c r="M33"/>
      <c r="N33"/>
      <c r="O33"/>
      <c r="P33"/>
      <c r="Q33" s="72"/>
      <c r="R33" s="72"/>
      <c r="S33" s="72"/>
      <c r="T33" s="37"/>
      <c r="U33" s="37" t="s">
        <v>191</v>
      </c>
      <c r="V33" s="37"/>
      <c r="W33" s="72">
        <v>521</v>
      </c>
      <c r="X33" s="37"/>
      <c r="Y33" s="37"/>
      <c r="AA33" s="37"/>
      <c r="AB33" s="37"/>
      <c r="AC33" s="37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</row>
    <row r="34" spans="1:54" s="1" customFormat="1">
      <c r="A34" s="37" t="s">
        <v>193</v>
      </c>
      <c r="B34" s="37" t="s">
        <v>194</v>
      </c>
      <c r="C34" s="37"/>
      <c r="D34" s="37"/>
      <c r="E34" s="37"/>
      <c r="F34" s="168">
        <f>W34*B2</f>
        <v>616</v>
      </c>
      <c r="G34" s="72"/>
      <c r="H34"/>
      <c r="I34"/>
      <c r="J34"/>
      <c r="K34"/>
      <c r="L34"/>
      <c r="M34"/>
      <c r="N34"/>
      <c r="O34"/>
      <c r="P34"/>
      <c r="Q34" s="72"/>
      <c r="R34" s="72"/>
      <c r="S34" s="72"/>
      <c r="T34" s="37"/>
      <c r="U34" s="37" t="s">
        <v>193</v>
      </c>
      <c r="V34" s="37"/>
      <c r="W34" s="72">
        <v>616</v>
      </c>
      <c r="X34" s="37"/>
      <c r="Y34" s="37"/>
      <c r="AA34" s="37"/>
      <c r="AB34" s="37"/>
      <c r="AC34" s="37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</row>
    <row r="35" spans="1:54" s="1" customFormat="1">
      <c r="A35" s="37" t="s">
        <v>195</v>
      </c>
      <c r="B35" s="37" t="s">
        <v>196</v>
      </c>
      <c r="C35" s="37"/>
      <c r="D35" s="37"/>
      <c r="E35" s="37"/>
      <c r="F35" s="168">
        <f>W35*B2</f>
        <v>475</v>
      </c>
      <c r="G35" s="72"/>
      <c r="H35"/>
      <c r="I35"/>
      <c r="J35"/>
      <c r="K35"/>
      <c r="L35"/>
      <c r="M35"/>
      <c r="N35"/>
      <c r="O35"/>
      <c r="P35"/>
      <c r="Q35" s="72"/>
      <c r="R35" s="72"/>
      <c r="S35" s="72"/>
      <c r="T35" s="37"/>
      <c r="U35" s="37" t="s">
        <v>195</v>
      </c>
      <c r="V35" s="37"/>
      <c r="W35" s="72">
        <v>475</v>
      </c>
      <c r="X35" s="37"/>
      <c r="Y35" s="37"/>
      <c r="AA35" s="37"/>
      <c r="AB35" s="37"/>
      <c r="AC35" s="37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</row>
    <row r="36" spans="1:54">
      <c r="A36" s="182"/>
      <c r="B36" s="182"/>
      <c r="C36" s="182"/>
      <c r="D36" s="182"/>
      <c r="E36" s="182"/>
      <c r="F36" s="182"/>
    </row>
    <row r="50" spans="26:26">
      <c r="Z50">
        <v>0.1</v>
      </c>
    </row>
  </sheetData>
  <mergeCells count="1">
    <mergeCell ref="A1:D1"/>
  </mergeCells>
  <conditionalFormatting sqref="B3">
    <cfRule type="expression" dxfId="20" priority="4">
      <formula>$B$3="Yes"</formula>
    </cfRule>
    <cfRule type="expression" dxfId="19" priority="5">
      <formula>$P$7="Yes"</formula>
    </cfRule>
  </conditionalFormatting>
  <conditionalFormatting sqref="E11:E17">
    <cfRule type="expression" dxfId="18" priority="11">
      <formula>#REF!="Yes"</formula>
    </cfRule>
  </conditionalFormatting>
  <conditionalFormatting sqref="E21:E29">
    <cfRule type="expression" dxfId="17" priority="10">
      <formula>#REF!="Yes"</formula>
    </cfRule>
  </conditionalFormatting>
  <conditionalFormatting sqref="F9:G17">
    <cfRule type="expression" dxfId="16" priority="2">
      <formula>#REF!="Yes"</formula>
    </cfRule>
  </conditionalFormatting>
  <conditionalFormatting sqref="F19:G29">
    <cfRule type="expression" dxfId="15" priority="1">
      <formula>#REF!="Yes"</formula>
    </cfRule>
  </conditionalFormatting>
  <conditionalFormatting sqref="AM31:BB33">
    <cfRule type="expression" dxfId="14" priority="14">
      <formula>SEARCH(inputSD,$B32)</formula>
    </cfRule>
  </conditionalFormatting>
  <conditionalFormatting sqref="AM34:BB34">
    <cfRule type="expression" dxfId="13" priority="15">
      <formula>SEARCH(inputSD,$B36)</formula>
    </cfRule>
  </conditionalFormatting>
  <dataValidations count="1">
    <dataValidation type="list" allowBlank="1" showInputMessage="1" showErrorMessage="1" sqref="B3" xr:uid="{AF6FDE20-471E-4998-B011-0CABBBD355E4}">
      <formula1>$T$7:$T$8</formula1>
    </dataValidation>
  </dataValidation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5B1FE-3B6C-45B9-8D74-F4DED90677BC}">
  <sheetPr>
    <tabColor rgb="FFC00000"/>
  </sheetPr>
  <dimension ref="A1:R50"/>
  <sheetViews>
    <sheetView workbookViewId="0">
      <selection activeCell="B2" sqref="B2"/>
    </sheetView>
  </sheetViews>
  <sheetFormatPr defaultRowHeight="14.4"/>
  <cols>
    <col min="1" max="1" width="14" customWidth="1"/>
    <col min="2" max="2" width="8" style="15" customWidth="1"/>
    <col min="3" max="3" width="18.44140625" customWidth="1"/>
    <col min="4" max="5" width="13.6640625" style="15" customWidth="1"/>
    <col min="6" max="6" width="19.33203125" style="15" customWidth="1"/>
    <col min="7" max="7" width="17.44140625" style="15" customWidth="1"/>
    <col min="8" max="8" width="18.6640625" customWidth="1"/>
    <col min="9" max="17" width="8.6640625" hidden="1" customWidth="1"/>
    <col min="18" max="18" width="10.6640625" hidden="1" customWidth="1"/>
  </cols>
  <sheetData>
    <row r="1" spans="1:17" ht="36.75" customHeight="1" thickBot="1">
      <c r="A1" s="618" t="s">
        <v>537</v>
      </c>
      <c r="B1" s="618"/>
      <c r="C1" s="618"/>
      <c r="D1"/>
      <c r="E1"/>
      <c r="F1"/>
      <c r="G1"/>
    </row>
    <row r="2" spans="1:17" ht="17.25" customHeight="1" thickBot="1">
      <c r="A2" s="98" t="s">
        <v>0</v>
      </c>
      <c r="B2" s="133">
        <v>1</v>
      </c>
      <c r="C2" s="88"/>
      <c r="D2" s="140"/>
      <c r="E2" s="140"/>
      <c r="F2" s="140"/>
      <c r="G2" s="140"/>
    </row>
    <row r="3" spans="1:17" ht="17.25" customHeight="1" thickBot="1">
      <c r="A3" s="98" t="s">
        <v>2</v>
      </c>
      <c r="B3" s="10" t="s">
        <v>3</v>
      </c>
      <c r="C3" s="88"/>
      <c r="D3" s="140"/>
      <c r="E3" s="140"/>
      <c r="F3" s="140"/>
      <c r="G3" s="140"/>
    </row>
    <row r="4" spans="1:17" ht="25.8">
      <c r="A4" s="88"/>
      <c r="B4" s="134"/>
      <c r="C4" s="88"/>
      <c r="D4" s="139"/>
      <c r="F4" s="194" t="s">
        <v>538</v>
      </c>
      <c r="G4" s="144" t="s">
        <v>539</v>
      </c>
    </row>
    <row r="5" spans="1:17" ht="47.25" customHeight="1" thickBot="1">
      <c r="A5" s="13" t="s">
        <v>41</v>
      </c>
      <c r="B5" s="40" t="s">
        <v>98</v>
      </c>
      <c r="C5" s="13" t="s">
        <v>42</v>
      </c>
      <c r="D5" s="146" t="s">
        <v>540</v>
      </c>
      <c r="E5" s="146" t="s">
        <v>541</v>
      </c>
      <c r="F5" s="107" t="s">
        <v>542</v>
      </c>
      <c r="G5" s="195" t="s">
        <v>543</v>
      </c>
      <c r="J5" s="138">
        <v>0.1</v>
      </c>
      <c r="K5" s="13" t="s">
        <v>41</v>
      </c>
      <c r="L5" s="40" t="s">
        <v>98</v>
      </c>
      <c r="M5" s="13" t="s">
        <v>42</v>
      </c>
      <c r="N5" s="40" t="s">
        <v>43</v>
      </c>
      <c r="O5" s="107" t="s">
        <v>542</v>
      </c>
      <c r="P5" s="107" t="s">
        <v>543</v>
      </c>
      <c r="Q5">
        <v>1.05</v>
      </c>
    </row>
    <row r="6" spans="1:17" ht="20.100000000000001" customHeight="1" thickTop="1">
      <c r="A6" s="632" t="s">
        <v>431</v>
      </c>
      <c r="B6" s="632"/>
      <c r="C6" s="632"/>
      <c r="D6" s="632"/>
      <c r="E6" s="632"/>
      <c r="F6" s="632"/>
      <c r="G6" s="632"/>
      <c r="J6" t="s">
        <v>3</v>
      </c>
      <c r="K6" s="632" t="s">
        <v>431</v>
      </c>
      <c r="L6" s="632"/>
      <c r="M6" s="632"/>
      <c r="N6" s="632"/>
      <c r="O6" s="632"/>
      <c r="P6" s="632"/>
    </row>
    <row r="7" spans="1:17" ht="15.9" hidden="1" customHeight="1">
      <c r="A7" t="s">
        <v>544</v>
      </c>
      <c r="B7" s="15">
        <v>2</v>
      </c>
      <c r="C7" t="s">
        <v>545</v>
      </c>
      <c r="D7" s="15" t="s">
        <v>546</v>
      </c>
      <c r="E7" s="141" t="s">
        <v>547</v>
      </c>
      <c r="F7" s="141" t="str">
        <f t="shared" ref="F7:F15" si="0">IFERROR(O7*$B$2*IF($B$3="Yes",1+$J$5,1),O7)</f>
        <v>n/a</v>
      </c>
      <c r="G7" s="141">
        <f t="shared" ref="G7:G15" si="1">IFERROR(P7*$B$2*IF($B$3="Yes",1+$J$5,1),P7)</f>
        <v>1592</v>
      </c>
      <c r="J7" t="s">
        <v>15</v>
      </c>
      <c r="K7" t="s">
        <v>544</v>
      </c>
      <c r="L7" s="15">
        <v>2</v>
      </c>
      <c r="M7" t="s">
        <v>545</v>
      </c>
      <c r="N7" t="s">
        <v>546</v>
      </c>
      <c r="O7" s="132" t="s">
        <v>548</v>
      </c>
      <c r="P7" s="132">
        <v>1592</v>
      </c>
    </row>
    <row r="8" spans="1:17" ht="15.9" hidden="1" customHeight="1">
      <c r="A8" t="s">
        <v>549</v>
      </c>
      <c r="B8" s="15">
        <v>3</v>
      </c>
      <c r="C8" t="s">
        <v>545</v>
      </c>
      <c r="D8" s="15" t="s">
        <v>550</v>
      </c>
      <c r="E8" s="141" t="s">
        <v>547</v>
      </c>
      <c r="F8" s="141" t="str">
        <f t="shared" si="0"/>
        <v>n/a</v>
      </c>
      <c r="G8" s="141">
        <f t="shared" si="1"/>
        <v>1865</v>
      </c>
      <c r="K8" t="s">
        <v>549</v>
      </c>
      <c r="L8" s="15">
        <v>3</v>
      </c>
      <c r="M8" t="s">
        <v>545</v>
      </c>
      <c r="N8" t="s">
        <v>550</v>
      </c>
      <c r="O8" s="132" t="s">
        <v>548</v>
      </c>
      <c r="P8" s="132">
        <v>1865</v>
      </c>
    </row>
    <row r="9" spans="1:17" ht="15.9" customHeight="1">
      <c r="A9" t="s">
        <v>551</v>
      </c>
      <c r="B9" s="15">
        <v>5</v>
      </c>
      <c r="C9" t="s">
        <v>545</v>
      </c>
      <c r="D9" s="163" t="s">
        <v>129</v>
      </c>
      <c r="E9" s="141" t="s">
        <v>116</v>
      </c>
      <c r="F9" s="394">
        <f t="shared" si="0"/>
        <v>1512</v>
      </c>
      <c r="G9" s="394">
        <f t="shared" si="1"/>
        <v>1680</v>
      </c>
      <c r="K9" t="s">
        <v>551</v>
      </c>
      <c r="L9" s="15">
        <v>5</v>
      </c>
      <c r="M9" t="s">
        <v>545</v>
      </c>
      <c r="N9" t="s">
        <v>552</v>
      </c>
      <c r="O9">
        <v>1512</v>
      </c>
      <c r="P9">
        <v>1680</v>
      </c>
    </row>
    <row r="10" spans="1:17" ht="15.9" customHeight="1">
      <c r="A10" t="s">
        <v>553</v>
      </c>
      <c r="B10" s="15">
        <v>7.5</v>
      </c>
      <c r="C10" t="s">
        <v>545</v>
      </c>
      <c r="D10" s="163" t="s">
        <v>554</v>
      </c>
      <c r="E10" s="141" t="s">
        <v>167</v>
      </c>
      <c r="F10" s="252">
        <f t="shared" si="0"/>
        <v>1792.665</v>
      </c>
      <c r="G10" s="252">
        <f t="shared" si="1"/>
        <v>1991.8500000000001</v>
      </c>
      <c r="K10" t="s">
        <v>553</v>
      </c>
      <c r="L10" s="15">
        <v>7.5</v>
      </c>
      <c r="M10" t="s">
        <v>545</v>
      </c>
      <c r="N10" t="s">
        <v>555</v>
      </c>
      <c r="O10">
        <v>1792.665</v>
      </c>
      <c r="P10">
        <v>1991.8500000000001</v>
      </c>
    </row>
    <row r="11" spans="1:17" ht="15.9" customHeight="1">
      <c r="A11" t="s">
        <v>556</v>
      </c>
      <c r="B11" s="15">
        <v>10</v>
      </c>
      <c r="C11" t="s">
        <v>545</v>
      </c>
      <c r="D11" s="163" t="s">
        <v>557</v>
      </c>
      <c r="E11" s="141" t="s">
        <v>170</v>
      </c>
      <c r="F11" s="252">
        <f t="shared" si="0"/>
        <v>2064.8250000000003</v>
      </c>
      <c r="G11" s="252">
        <f t="shared" si="1"/>
        <v>2294.25</v>
      </c>
      <c r="K11" t="s">
        <v>556</v>
      </c>
      <c r="L11" s="15">
        <v>10</v>
      </c>
      <c r="M11" t="s">
        <v>545</v>
      </c>
      <c r="N11" t="s">
        <v>558</v>
      </c>
      <c r="O11">
        <v>2064.8250000000003</v>
      </c>
      <c r="P11">
        <v>2294.25</v>
      </c>
    </row>
    <row r="12" spans="1:17" ht="15.9" customHeight="1">
      <c r="A12" t="s">
        <v>559</v>
      </c>
      <c r="B12" s="15">
        <v>15</v>
      </c>
      <c r="C12" t="s">
        <v>545</v>
      </c>
      <c r="D12" s="163" t="s">
        <v>560</v>
      </c>
      <c r="E12" s="141" t="s">
        <v>153</v>
      </c>
      <c r="F12" s="252">
        <f t="shared" si="0"/>
        <v>2579.85</v>
      </c>
      <c r="G12" s="252">
        <f t="shared" si="1"/>
        <v>2866.5</v>
      </c>
      <c r="K12" t="s">
        <v>559</v>
      </c>
      <c r="L12" s="15">
        <v>15</v>
      </c>
      <c r="M12" t="s">
        <v>545</v>
      </c>
      <c r="N12" t="s">
        <v>561</v>
      </c>
      <c r="O12">
        <v>2579.85</v>
      </c>
      <c r="P12">
        <v>2866.5</v>
      </c>
    </row>
    <row r="13" spans="1:17" ht="15.9" customHeight="1">
      <c r="A13" t="s">
        <v>562</v>
      </c>
      <c r="B13" s="15">
        <v>20</v>
      </c>
      <c r="C13" t="s">
        <v>545</v>
      </c>
      <c r="D13" s="163" t="s">
        <v>170</v>
      </c>
      <c r="E13" s="141" t="s">
        <v>309</v>
      </c>
      <c r="F13" s="252">
        <f t="shared" si="0"/>
        <v>2998.4850000000006</v>
      </c>
      <c r="G13" s="252">
        <f t="shared" si="1"/>
        <v>3331.65</v>
      </c>
      <c r="K13" t="s">
        <v>562</v>
      </c>
      <c r="L13" s="15">
        <v>20</v>
      </c>
      <c r="M13" t="s">
        <v>545</v>
      </c>
      <c r="N13" t="s">
        <v>563</v>
      </c>
      <c r="O13">
        <v>2998.4850000000006</v>
      </c>
      <c r="P13">
        <v>3331.65</v>
      </c>
    </row>
    <row r="14" spans="1:17" ht="15.9" customHeight="1">
      <c r="A14" t="s">
        <v>564</v>
      </c>
      <c r="B14" s="15">
        <v>25</v>
      </c>
      <c r="C14" t="s">
        <v>545</v>
      </c>
      <c r="D14" s="163" t="s">
        <v>173</v>
      </c>
      <c r="E14" s="141" t="s">
        <v>368</v>
      </c>
      <c r="F14" s="252">
        <f t="shared" si="0"/>
        <v>3728.0250000000001</v>
      </c>
      <c r="G14" s="252">
        <f t="shared" si="1"/>
        <v>4142.25</v>
      </c>
      <c r="K14" t="s">
        <v>564</v>
      </c>
      <c r="L14" s="15">
        <v>25</v>
      </c>
      <c r="M14" t="s">
        <v>545</v>
      </c>
      <c r="N14" t="s">
        <v>565</v>
      </c>
      <c r="O14">
        <v>3728.0250000000001</v>
      </c>
      <c r="P14">
        <v>4142.25</v>
      </c>
    </row>
    <row r="15" spans="1:17" ht="15.9" customHeight="1">
      <c r="A15" t="s">
        <v>566</v>
      </c>
      <c r="B15" s="15">
        <v>30</v>
      </c>
      <c r="C15" t="s">
        <v>545</v>
      </c>
      <c r="D15" s="163" t="s">
        <v>153</v>
      </c>
      <c r="E15" s="141" t="s">
        <v>326</v>
      </c>
      <c r="F15" s="104">
        <f t="shared" si="0"/>
        <v>4356.45</v>
      </c>
      <c r="G15" s="104">
        <f t="shared" si="1"/>
        <v>4840.5</v>
      </c>
      <c r="K15" t="s">
        <v>566</v>
      </c>
      <c r="L15" s="15">
        <v>30</v>
      </c>
      <c r="M15" t="s">
        <v>545</v>
      </c>
      <c r="N15" t="s">
        <v>567</v>
      </c>
      <c r="O15">
        <v>4356.45</v>
      </c>
      <c r="P15">
        <v>4840.5</v>
      </c>
    </row>
    <row r="16" spans="1:17" ht="15.9" hidden="1" customHeight="1">
      <c r="A16" s="158" t="s">
        <v>568</v>
      </c>
      <c r="B16" s="159"/>
      <c r="C16" s="201" t="s">
        <v>569</v>
      </c>
      <c r="D16" s="161"/>
      <c r="E16" s="162"/>
      <c r="F16" s="162"/>
      <c r="G16" s="162"/>
      <c r="K16" s="158"/>
      <c r="L16" s="159"/>
      <c r="M16" s="160"/>
      <c r="N16" s="161"/>
      <c r="O16" s="162"/>
      <c r="P16" s="162"/>
    </row>
    <row r="17" spans="1:18" ht="15.9" hidden="1" customHeight="1">
      <c r="A17" t="s">
        <v>570</v>
      </c>
      <c r="B17" s="15">
        <v>5</v>
      </c>
      <c r="C17" t="s">
        <v>571</v>
      </c>
      <c r="D17" s="163" t="s">
        <v>547</v>
      </c>
      <c r="E17" s="148" t="s">
        <v>129</v>
      </c>
      <c r="F17" s="141">
        <f t="shared" ref="F17:G20" si="2">IFERROR(O17*$B$2*IF($B$3="Yes",1+$J$5,1),O17)</f>
        <v>5671.8</v>
      </c>
      <c r="G17" s="141">
        <f t="shared" si="2"/>
        <v>6302</v>
      </c>
      <c r="K17" t="s">
        <v>570</v>
      </c>
      <c r="L17" s="15">
        <v>5</v>
      </c>
      <c r="M17" t="s">
        <v>571</v>
      </c>
      <c r="N17" t="s">
        <v>567</v>
      </c>
      <c r="O17" s="132">
        <v>5671.8</v>
      </c>
      <c r="P17" s="132">
        <v>6302</v>
      </c>
      <c r="R17" s="170"/>
    </row>
    <row r="18" spans="1:18" ht="15.9" hidden="1" customHeight="1">
      <c r="A18" t="s">
        <v>572</v>
      </c>
      <c r="B18" s="15">
        <v>7</v>
      </c>
      <c r="C18" t="s">
        <v>571</v>
      </c>
      <c r="D18" s="163" t="s">
        <v>547</v>
      </c>
      <c r="E18" s="148" t="s">
        <v>162</v>
      </c>
      <c r="F18" s="141">
        <f t="shared" si="2"/>
        <v>6398.1</v>
      </c>
      <c r="G18" s="141">
        <f t="shared" si="2"/>
        <v>7109</v>
      </c>
      <c r="K18" t="s">
        <v>572</v>
      </c>
      <c r="L18" s="15">
        <v>7</v>
      </c>
      <c r="M18" t="s">
        <v>571</v>
      </c>
      <c r="N18" t="s">
        <v>567</v>
      </c>
      <c r="O18" s="132">
        <v>6398.1</v>
      </c>
      <c r="P18" s="132">
        <v>7109</v>
      </c>
      <c r="R18" s="170"/>
    </row>
    <row r="19" spans="1:18" ht="15.9" hidden="1" customHeight="1">
      <c r="A19" t="s">
        <v>573</v>
      </c>
      <c r="B19" s="15">
        <v>10</v>
      </c>
      <c r="C19" t="s">
        <v>571</v>
      </c>
      <c r="D19" s="163" t="s">
        <v>547</v>
      </c>
      <c r="E19" s="148" t="s">
        <v>116</v>
      </c>
      <c r="F19" s="141">
        <f t="shared" si="2"/>
        <v>6840.9000000000005</v>
      </c>
      <c r="G19" s="141">
        <f t="shared" si="2"/>
        <v>7601</v>
      </c>
      <c r="K19" t="s">
        <v>573</v>
      </c>
      <c r="L19" s="15">
        <v>10</v>
      </c>
      <c r="M19" t="s">
        <v>571</v>
      </c>
      <c r="N19" t="s">
        <v>567</v>
      </c>
      <c r="O19" s="132">
        <v>6840.9000000000005</v>
      </c>
      <c r="P19" s="132">
        <v>7601</v>
      </c>
      <c r="R19" s="170"/>
    </row>
    <row r="20" spans="1:18" ht="15.9" hidden="1" customHeight="1">
      <c r="A20" t="s">
        <v>574</v>
      </c>
      <c r="B20" s="15">
        <v>15</v>
      </c>
      <c r="C20" t="s">
        <v>571</v>
      </c>
      <c r="D20" s="163" t="s">
        <v>547</v>
      </c>
      <c r="E20" s="148" t="s">
        <v>167</v>
      </c>
      <c r="F20" s="141">
        <f t="shared" si="2"/>
        <v>7690.5</v>
      </c>
      <c r="G20" s="141">
        <f t="shared" si="2"/>
        <v>8545</v>
      </c>
      <c r="K20" t="s">
        <v>574</v>
      </c>
      <c r="L20" s="15">
        <v>15</v>
      </c>
      <c r="M20" t="s">
        <v>571</v>
      </c>
      <c r="N20" t="s">
        <v>567</v>
      </c>
      <c r="O20" s="132">
        <v>7690.5</v>
      </c>
      <c r="P20" s="132">
        <v>8545</v>
      </c>
      <c r="R20" s="170"/>
    </row>
    <row r="21" spans="1:18" ht="20.100000000000001" customHeight="1">
      <c r="A21" s="632" t="s">
        <v>447</v>
      </c>
      <c r="B21" s="632"/>
      <c r="C21" s="632"/>
      <c r="D21" s="632"/>
      <c r="E21" s="632"/>
      <c r="F21" s="632"/>
      <c r="G21" s="632"/>
      <c r="K21" s="632" t="s">
        <v>447</v>
      </c>
      <c r="L21" s="632"/>
      <c r="M21" s="632"/>
      <c r="N21" s="632"/>
      <c r="O21" s="632"/>
      <c r="P21" s="632"/>
      <c r="Q21" s="632"/>
    </row>
    <row r="22" spans="1:18" ht="15.9" hidden="1" customHeight="1">
      <c r="A22" t="s">
        <v>575</v>
      </c>
      <c r="B22" s="15">
        <v>2</v>
      </c>
      <c r="C22" t="s">
        <v>576</v>
      </c>
      <c r="D22" s="15" t="s">
        <v>577</v>
      </c>
      <c r="E22" s="141" t="s">
        <v>547</v>
      </c>
      <c r="F22" s="141" t="str">
        <f t="shared" ref="F22:F43" si="3">IFERROR(O22*$B$2*IF($B$3="Yes",1+$J$5,1),O22)</f>
        <v>n/a</v>
      </c>
      <c r="G22" s="141">
        <f t="shared" ref="G22:G43" si="4">IFERROR(P22*$B$2*IF($B$3="Yes",1+$J$5,1),P22)</f>
        <v>1579</v>
      </c>
      <c r="K22" t="s">
        <v>575</v>
      </c>
      <c r="L22" s="15">
        <v>2</v>
      </c>
      <c r="M22" t="s">
        <v>576</v>
      </c>
      <c r="N22" t="s">
        <v>577</v>
      </c>
      <c r="O22" s="132" t="s">
        <v>548</v>
      </c>
      <c r="P22" s="132">
        <v>1579</v>
      </c>
    </row>
    <row r="23" spans="1:18" ht="15.9" hidden="1" customHeight="1">
      <c r="A23" t="s">
        <v>578</v>
      </c>
      <c r="B23" s="15">
        <v>3</v>
      </c>
      <c r="C23" t="s">
        <v>576</v>
      </c>
      <c r="D23" s="15" t="s">
        <v>579</v>
      </c>
      <c r="E23" s="141" t="s">
        <v>547</v>
      </c>
      <c r="F23" s="141" t="str">
        <f t="shared" si="3"/>
        <v>n/a</v>
      </c>
      <c r="G23" s="141">
        <f t="shared" si="4"/>
        <v>1699</v>
      </c>
      <c r="K23" t="s">
        <v>578</v>
      </c>
      <c r="L23" s="15">
        <v>3</v>
      </c>
      <c r="M23" t="s">
        <v>576</v>
      </c>
      <c r="N23" t="s">
        <v>579</v>
      </c>
      <c r="O23" s="132" t="s">
        <v>548</v>
      </c>
      <c r="P23" s="132">
        <v>1699</v>
      </c>
    </row>
    <row r="24" spans="1:18" ht="15.9" customHeight="1">
      <c r="A24" t="s">
        <v>580</v>
      </c>
      <c r="B24" s="15">
        <v>5</v>
      </c>
      <c r="C24" t="s">
        <v>576</v>
      </c>
      <c r="D24" s="163" t="s">
        <v>581</v>
      </c>
      <c r="E24" s="148" t="s">
        <v>129</v>
      </c>
      <c r="F24" s="394">
        <f t="shared" si="3"/>
        <v>1510.1100000000001</v>
      </c>
      <c r="G24" s="394">
        <f t="shared" si="4"/>
        <v>1677.9</v>
      </c>
      <c r="K24" t="s">
        <v>580</v>
      </c>
      <c r="L24" s="15">
        <v>5</v>
      </c>
      <c r="M24" t="s">
        <v>576</v>
      </c>
      <c r="N24" t="s">
        <v>582</v>
      </c>
      <c r="O24">
        <v>1510.1100000000001</v>
      </c>
      <c r="P24">
        <v>1677.9</v>
      </c>
    </row>
    <row r="25" spans="1:18" ht="15.9" customHeight="1">
      <c r="A25" t="s">
        <v>583</v>
      </c>
      <c r="B25" s="15">
        <v>7.5</v>
      </c>
      <c r="C25" t="s">
        <v>576</v>
      </c>
      <c r="D25" s="163" t="s">
        <v>584</v>
      </c>
      <c r="E25" s="141" t="s">
        <v>162</v>
      </c>
      <c r="F25" s="252">
        <f t="shared" si="3"/>
        <v>1701</v>
      </c>
      <c r="G25" s="252">
        <f t="shared" si="4"/>
        <v>1890</v>
      </c>
      <c r="K25" t="s">
        <v>583</v>
      </c>
      <c r="L25" s="15">
        <v>7.5</v>
      </c>
      <c r="M25" t="s">
        <v>576</v>
      </c>
      <c r="N25" t="s">
        <v>585</v>
      </c>
      <c r="O25">
        <v>1701</v>
      </c>
      <c r="P25">
        <v>1890</v>
      </c>
    </row>
    <row r="26" spans="1:18" ht="15.9" customHeight="1">
      <c r="A26" t="s">
        <v>586</v>
      </c>
      <c r="B26" s="15">
        <v>10</v>
      </c>
      <c r="C26" t="s">
        <v>576</v>
      </c>
      <c r="D26" s="163" t="s">
        <v>129</v>
      </c>
      <c r="E26" s="141" t="s">
        <v>116</v>
      </c>
      <c r="F26" s="252">
        <f t="shared" si="3"/>
        <v>1875.825</v>
      </c>
      <c r="G26" s="252">
        <f t="shared" si="4"/>
        <v>2084.25</v>
      </c>
      <c r="K26" t="s">
        <v>586</v>
      </c>
      <c r="L26" s="15">
        <v>10</v>
      </c>
      <c r="M26" t="s">
        <v>576</v>
      </c>
      <c r="N26" t="s">
        <v>552</v>
      </c>
      <c r="O26">
        <v>1875.825</v>
      </c>
      <c r="P26">
        <v>2084.25</v>
      </c>
    </row>
    <row r="27" spans="1:18" ht="15.9" customHeight="1">
      <c r="A27" t="s">
        <v>587</v>
      </c>
      <c r="B27" s="15">
        <v>15</v>
      </c>
      <c r="C27" t="s">
        <v>576</v>
      </c>
      <c r="D27" s="163" t="s">
        <v>554</v>
      </c>
      <c r="E27" s="141" t="s">
        <v>167</v>
      </c>
      <c r="F27" s="252">
        <f t="shared" si="3"/>
        <v>2373.84</v>
      </c>
      <c r="G27" s="252">
        <f t="shared" si="4"/>
        <v>2637.6</v>
      </c>
      <c r="K27" t="s">
        <v>587</v>
      </c>
      <c r="L27" s="15">
        <v>15</v>
      </c>
      <c r="M27" t="s">
        <v>576</v>
      </c>
      <c r="N27" t="s">
        <v>555</v>
      </c>
      <c r="O27">
        <v>2373.84</v>
      </c>
      <c r="P27">
        <v>2637.6</v>
      </c>
    </row>
    <row r="28" spans="1:18" ht="15.9" customHeight="1">
      <c r="A28" t="s">
        <v>588</v>
      </c>
      <c r="B28" s="15">
        <v>20</v>
      </c>
      <c r="C28" t="s">
        <v>576</v>
      </c>
      <c r="D28" s="163" t="s">
        <v>557</v>
      </c>
      <c r="E28" s="141" t="s">
        <v>170</v>
      </c>
      <c r="F28" s="252">
        <f t="shared" si="3"/>
        <v>2989.0350000000003</v>
      </c>
      <c r="G28" s="252">
        <f t="shared" si="4"/>
        <v>3321.15</v>
      </c>
      <c r="K28" t="s">
        <v>588</v>
      </c>
      <c r="L28" s="15">
        <v>20</v>
      </c>
      <c r="M28" t="s">
        <v>576</v>
      </c>
      <c r="N28" t="s">
        <v>558</v>
      </c>
      <c r="O28">
        <v>2989.0350000000003</v>
      </c>
      <c r="P28">
        <v>3321.15</v>
      </c>
    </row>
    <row r="29" spans="1:18" ht="15.9" customHeight="1">
      <c r="A29" t="s">
        <v>589</v>
      </c>
      <c r="B29" s="15">
        <v>25</v>
      </c>
      <c r="C29" t="s">
        <v>576</v>
      </c>
      <c r="D29" s="163" t="s">
        <v>590</v>
      </c>
      <c r="E29" s="141" t="s">
        <v>173</v>
      </c>
      <c r="F29" s="252">
        <f t="shared" si="3"/>
        <v>3455.8650000000002</v>
      </c>
      <c r="G29" s="252">
        <f t="shared" si="4"/>
        <v>3839.8500000000004</v>
      </c>
      <c r="K29" t="s">
        <v>589</v>
      </c>
      <c r="L29" s="15">
        <v>25</v>
      </c>
      <c r="M29" t="s">
        <v>576</v>
      </c>
      <c r="N29" t="s">
        <v>591</v>
      </c>
      <c r="O29">
        <v>3455.8650000000002</v>
      </c>
      <c r="P29">
        <v>3839.8500000000004</v>
      </c>
    </row>
    <row r="30" spans="1:18" ht="15.9" customHeight="1">
      <c r="A30" t="s">
        <v>592</v>
      </c>
      <c r="B30" s="15">
        <v>30</v>
      </c>
      <c r="C30" t="s">
        <v>576</v>
      </c>
      <c r="D30" s="163" t="s">
        <v>560</v>
      </c>
      <c r="E30" s="141" t="s">
        <v>153</v>
      </c>
      <c r="F30" s="252">
        <f t="shared" si="3"/>
        <v>4087.125</v>
      </c>
      <c r="G30" s="252">
        <f t="shared" si="4"/>
        <v>4541.25</v>
      </c>
      <c r="K30" t="s">
        <v>592</v>
      </c>
      <c r="L30" s="15">
        <v>30</v>
      </c>
      <c r="M30" t="s">
        <v>576</v>
      </c>
      <c r="N30" t="s">
        <v>561</v>
      </c>
      <c r="O30">
        <v>4087.125</v>
      </c>
      <c r="P30">
        <v>4541.25</v>
      </c>
    </row>
    <row r="31" spans="1:18" ht="15.9" customHeight="1">
      <c r="A31" t="s">
        <v>593</v>
      </c>
      <c r="B31" s="15">
        <v>40</v>
      </c>
      <c r="C31" t="s">
        <v>576</v>
      </c>
      <c r="D31" s="163" t="s">
        <v>170</v>
      </c>
      <c r="E31" s="141" t="s">
        <v>309</v>
      </c>
      <c r="F31" s="252">
        <f t="shared" si="3"/>
        <v>5022.6750000000002</v>
      </c>
      <c r="G31" s="252">
        <f t="shared" si="4"/>
        <v>5580.75</v>
      </c>
      <c r="K31" t="s">
        <v>593</v>
      </c>
      <c r="L31" s="15">
        <v>40</v>
      </c>
      <c r="M31" t="s">
        <v>576</v>
      </c>
      <c r="N31" t="s">
        <v>563</v>
      </c>
      <c r="O31">
        <v>5022.6750000000002</v>
      </c>
      <c r="P31">
        <v>5580.75</v>
      </c>
    </row>
    <row r="32" spans="1:18" ht="15.9" customHeight="1">
      <c r="A32" t="s">
        <v>594</v>
      </c>
      <c r="B32" s="15">
        <v>50</v>
      </c>
      <c r="C32" t="s">
        <v>576</v>
      </c>
      <c r="D32" s="163" t="s">
        <v>595</v>
      </c>
      <c r="E32" s="141" t="s">
        <v>179</v>
      </c>
      <c r="F32" s="252">
        <f t="shared" si="3"/>
        <v>6282.36</v>
      </c>
      <c r="G32" s="252">
        <f t="shared" si="4"/>
        <v>6980.4000000000005</v>
      </c>
      <c r="K32" t="s">
        <v>594</v>
      </c>
      <c r="L32" s="15">
        <v>50</v>
      </c>
      <c r="M32" t="s">
        <v>576</v>
      </c>
      <c r="N32" t="s">
        <v>596</v>
      </c>
      <c r="O32">
        <v>6282.36</v>
      </c>
      <c r="P32">
        <v>6980.4000000000005</v>
      </c>
    </row>
    <row r="33" spans="1:17" ht="15.9" customHeight="1">
      <c r="A33" t="s">
        <v>597</v>
      </c>
      <c r="B33" s="15">
        <v>60</v>
      </c>
      <c r="C33" t="s">
        <v>576</v>
      </c>
      <c r="D33" s="163" t="s">
        <v>153</v>
      </c>
      <c r="E33" s="141" t="s">
        <v>326</v>
      </c>
      <c r="F33" s="252">
        <f t="shared" si="3"/>
        <v>7284.06</v>
      </c>
      <c r="G33" s="252">
        <f t="shared" si="4"/>
        <v>8093.4000000000005</v>
      </c>
      <c r="K33" t="s">
        <v>597</v>
      </c>
      <c r="L33" s="15">
        <v>60</v>
      </c>
      <c r="M33" t="s">
        <v>576</v>
      </c>
      <c r="N33" t="s">
        <v>567</v>
      </c>
      <c r="O33">
        <v>7284.06</v>
      </c>
      <c r="P33">
        <v>8093.4000000000005</v>
      </c>
    </row>
    <row r="34" spans="1:17" ht="15.9" customHeight="1">
      <c r="A34" t="s">
        <v>598</v>
      </c>
      <c r="B34" s="15">
        <v>75</v>
      </c>
      <c r="C34" t="s">
        <v>576</v>
      </c>
      <c r="D34" s="163" t="s">
        <v>599</v>
      </c>
      <c r="E34" s="141" t="s">
        <v>182</v>
      </c>
      <c r="F34" s="252">
        <f t="shared" si="3"/>
        <v>8082.585</v>
      </c>
      <c r="G34" s="252">
        <f t="shared" si="4"/>
        <v>8980.65</v>
      </c>
      <c r="K34" t="s">
        <v>598</v>
      </c>
      <c r="L34" s="15">
        <v>75</v>
      </c>
      <c r="M34" t="s">
        <v>576</v>
      </c>
      <c r="N34" t="s">
        <v>600</v>
      </c>
      <c r="O34">
        <v>8082.585</v>
      </c>
      <c r="P34">
        <v>8980.65</v>
      </c>
    </row>
    <row r="35" spans="1:17" ht="15.9" customHeight="1">
      <c r="A35" t="s">
        <v>601</v>
      </c>
      <c r="B35" s="15">
        <v>100</v>
      </c>
      <c r="C35" t="s">
        <v>576</v>
      </c>
      <c r="D35" s="163" t="s">
        <v>602</v>
      </c>
      <c r="E35" s="141" t="s">
        <v>185</v>
      </c>
      <c r="F35" s="252">
        <f t="shared" si="3"/>
        <v>9406.5300000000007</v>
      </c>
      <c r="G35" s="252">
        <f t="shared" si="4"/>
        <v>10451.700000000001</v>
      </c>
      <c r="K35" t="s">
        <v>601</v>
      </c>
      <c r="L35" s="15">
        <v>100</v>
      </c>
      <c r="M35" t="s">
        <v>576</v>
      </c>
      <c r="N35" t="s">
        <v>603</v>
      </c>
      <c r="O35">
        <v>9406.5300000000007</v>
      </c>
      <c r="P35">
        <v>10451.700000000001</v>
      </c>
    </row>
    <row r="36" spans="1:17" ht="15.9" customHeight="1">
      <c r="A36" t="s">
        <v>604</v>
      </c>
      <c r="B36" s="15">
        <v>125</v>
      </c>
      <c r="C36" t="s">
        <v>576</v>
      </c>
      <c r="D36" s="163" t="s">
        <v>605</v>
      </c>
      <c r="E36" s="141" t="s">
        <v>330</v>
      </c>
      <c r="F36" s="252">
        <f t="shared" si="3"/>
        <v>13742.190000000002</v>
      </c>
      <c r="G36" s="252">
        <f t="shared" si="4"/>
        <v>15269.1</v>
      </c>
      <c r="K36" t="s">
        <v>604</v>
      </c>
      <c r="L36" s="15">
        <v>125</v>
      </c>
      <c r="M36" t="s">
        <v>576</v>
      </c>
      <c r="N36" t="s">
        <v>606</v>
      </c>
      <c r="O36">
        <v>13742.190000000002</v>
      </c>
      <c r="P36">
        <v>15269.1</v>
      </c>
    </row>
    <row r="37" spans="1:17" ht="15.9" customHeight="1">
      <c r="A37" t="s">
        <v>607</v>
      </c>
      <c r="B37" s="15">
        <v>150</v>
      </c>
      <c r="C37" t="s">
        <v>576</v>
      </c>
      <c r="D37" s="163" t="s">
        <v>608</v>
      </c>
      <c r="E37" s="141" t="s">
        <v>332</v>
      </c>
      <c r="F37" s="252">
        <f t="shared" si="3"/>
        <v>14209.02</v>
      </c>
      <c r="G37" s="252">
        <f t="shared" si="4"/>
        <v>15787.800000000001</v>
      </c>
      <c r="K37" t="s">
        <v>607</v>
      </c>
      <c r="L37" s="15">
        <v>150</v>
      </c>
      <c r="M37" t="s">
        <v>576</v>
      </c>
      <c r="N37" t="s">
        <v>609</v>
      </c>
      <c r="O37">
        <v>14209.02</v>
      </c>
      <c r="P37">
        <v>15787.800000000001</v>
      </c>
    </row>
    <row r="38" spans="1:17" ht="15.9" customHeight="1">
      <c r="A38" t="s">
        <v>610</v>
      </c>
      <c r="B38" s="15">
        <v>200</v>
      </c>
      <c r="C38" t="s">
        <v>576</v>
      </c>
      <c r="D38" s="163" t="s">
        <v>611</v>
      </c>
      <c r="E38" s="141" t="s">
        <v>399</v>
      </c>
      <c r="F38" s="252">
        <f t="shared" si="3"/>
        <v>18271.575000000001</v>
      </c>
      <c r="G38" s="252">
        <f t="shared" si="4"/>
        <v>20301.75</v>
      </c>
      <c r="K38" t="s">
        <v>610</v>
      </c>
      <c r="L38" s="15">
        <v>200</v>
      </c>
      <c r="M38" t="s">
        <v>576</v>
      </c>
      <c r="N38" t="s">
        <v>612</v>
      </c>
      <c r="O38">
        <v>18271.575000000001</v>
      </c>
      <c r="P38">
        <v>20301.75</v>
      </c>
    </row>
    <row r="39" spans="1:17" ht="15.9" customHeight="1">
      <c r="A39" t="s">
        <v>613</v>
      </c>
      <c r="B39" s="15">
        <v>250</v>
      </c>
      <c r="C39" t="s">
        <v>576</v>
      </c>
      <c r="D39" s="163" t="s">
        <v>614</v>
      </c>
      <c r="E39" s="141" t="s">
        <v>401</v>
      </c>
      <c r="F39" s="252">
        <f t="shared" si="3"/>
        <v>23823.45</v>
      </c>
      <c r="G39" s="252">
        <f t="shared" si="4"/>
        <v>26470.5</v>
      </c>
      <c r="K39" t="s">
        <v>613</v>
      </c>
      <c r="L39" s="15">
        <v>250</v>
      </c>
      <c r="M39" t="s">
        <v>576</v>
      </c>
      <c r="N39" t="s">
        <v>615</v>
      </c>
      <c r="O39">
        <v>23823.45</v>
      </c>
      <c r="P39">
        <v>26470.5</v>
      </c>
    </row>
    <row r="40" spans="1:17" ht="15.9" customHeight="1">
      <c r="A40" t="s">
        <v>616</v>
      </c>
      <c r="B40" s="15">
        <v>300</v>
      </c>
      <c r="C40" t="s">
        <v>576</v>
      </c>
      <c r="D40" s="163" t="s">
        <v>617</v>
      </c>
      <c r="E40" s="141" t="s">
        <v>618</v>
      </c>
      <c r="F40" s="252">
        <f t="shared" si="3"/>
        <v>28782.81</v>
      </c>
      <c r="G40" s="252">
        <f t="shared" si="4"/>
        <v>31980.9</v>
      </c>
      <c r="K40" t="s">
        <v>616</v>
      </c>
      <c r="L40" s="15">
        <v>300</v>
      </c>
      <c r="M40" t="s">
        <v>576</v>
      </c>
      <c r="N40" t="s">
        <v>619</v>
      </c>
      <c r="O40">
        <v>28782.81</v>
      </c>
      <c r="P40">
        <v>31980.9</v>
      </c>
    </row>
    <row r="41" spans="1:17" ht="15.9" customHeight="1">
      <c r="A41" t="s">
        <v>620</v>
      </c>
      <c r="B41" s="15">
        <v>350</v>
      </c>
      <c r="C41" t="s">
        <v>576</v>
      </c>
      <c r="D41" s="163" t="s">
        <v>621</v>
      </c>
      <c r="E41" s="141" t="s">
        <v>405</v>
      </c>
      <c r="F41" s="252">
        <f t="shared" si="3"/>
        <v>29694.735000000001</v>
      </c>
      <c r="G41" s="252">
        <f t="shared" si="4"/>
        <v>32994.15</v>
      </c>
      <c r="K41" t="s">
        <v>620</v>
      </c>
      <c r="L41" s="15">
        <v>350</v>
      </c>
      <c r="M41" t="s">
        <v>576</v>
      </c>
      <c r="N41" t="s">
        <v>622</v>
      </c>
      <c r="O41">
        <v>29694.735000000001</v>
      </c>
      <c r="P41">
        <v>32994.15</v>
      </c>
    </row>
    <row r="42" spans="1:17" ht="15.9" customHeight="1">
      <c r="A42" t="s">
        <v>623</v>
      </c>
      <c r="B42" s="15">
        <v>400</v>
      </c>
      <c r="C42" t="s">
        <v>576</v>
      </c>
      <c r="D42" s="163" t="s">
        <v>624</v>
      </c>
      <c r="E42" s="141" t="s">
        <v>408</v>
      </c>
      <c r="F42" s="252">
        <f t="shared" si="3"/>
        <v>30417.660000000003</v>
      </c>
      <c r="G42" s="252">
        <f t="shared" si="4"/>
        <v>33797.4</v>
      </c>
      <c r="K42" t="s">
        <v>623</v>
      </c>
      <c r="L42" s="15">
        <v>400</v>
      </c>
      <c r="M42" t="s">
        <v>576</v>
      </c>
      <c r="N42" t="s">
        <v>625</v>
      </c>
      <c r="O42">
        <v>30417.660000000003</v>
      </c>
      <c r="P42">
        <v>33797.4</v>
      </c>
    </row>
    <row r="43" spans="1:17" ht="15.9" customHeight="1">
      <c r="A43" t="s">
        <v>626</v>
      </c>
      <c r="B43" s="15">
        <v>500</v>
      </c>
      <c r="C43" t="s">
        <v>576</v>
      </c>
      <c r="D43" s="163" t="s">
        <v>627</v>
      </c>
      <c r="E43" s="141" t="s">
        <v>410</v>
      </c>
      <c r="F43" s="104">
        <f t="shared" si="3"/>
        <v>52535.385000000009</v>
      </c>
      <c r="G43" s="104">
        <f t="shared" si="4"/>
        <v>58372.65</v>
      </c>
      <c r="H43" s="176" t="s">
        <v>628</v>
      </c>
      <c r="K43" t="s">
        <v>626</v>
      </c>
      <c r="L43" s="15">
        <v>400</v>
      </c>
      <c r="M43" t="s">
        <v>576</v>
      </c>
      <c r="N43" s="15" t="s">
        <v>625</v>
      </c>
      <c r="O43">
        <v>52535.385000000009</v>
      </c>
      <c r="P43">
        <v>58372.65</v>
      </c>
    </row>
    <row r="44" spans="1:17" ht="20.100000000000001" customHeight="1">
      <c r="A44" s="634" t="s">
        <v>187</v>
      </c>
      <c r="B44" s="634"/>
      <c r="C44" s="634"/>
      <c r="D44" s="634"/>
      <c r="E44" s="634"/>
      <c r="F44" s="634"/>
      <c r="G44" s="634"/>
      <c r="K44" s="634" t="s">
        <v>187</v>
      </c>
      <c r="L44" s="634"/>
      <c r="M44" s="634"/>
      <c r="N44" s="634"/>
      <c r="O44" s="634"/>
      <c r="P44" s="634"/>
      <c r="Q44" s="634"/>
    </row>
    <row r="45" spans="1:17">
      <c r="A45" s="421" t="s">
        <v>60</v>
      </c>
      <c r="B45" s="726" t="s">
        <v>267</v>
      </c>
      <c r="C45" s="726"/>
      <c r="D45" s="726"/>
      <c r="E45" s="423"/>
      <c r="F45" s="423"/>
      <c r="G45" s="424">
        <f>DXL!O45</f>
        <v>408.45000000000005</v>
      </c>
      <c r="K45" s="105" t="s">
        <v>60</v>
      </c>
      <c r="L45" s="727" t="s">
        <v>267</v>
      </c>
      <c r="M45" s="727"/>
      <c r="N45" s="727"/>
      <c r="O45">
        <v>408.45000000000005</v>
      </c>
      <c r="P45" s="135"/>
    </row>
    <row r="46" spans="1:17">
      <c r="A46" s="37" t="s">
        <v>189</v>
      </c>
      <c r="B46" s="608" t="s">
        <v>190</v>
      </c>
      <c r="C46" s="608"/>
      <c r="D46" s="608"/>
      <c r="E46" s="141"/>
      <c r="F46" s="141"/>
      <c r="G46" s="252">
        <f>DXL!O46</f>
        <v>498.75</v>
      </c>
      <c r="K46" s="106" t="s">
        <v>189</v>
      </c>
      <c r="L46" s="728" t="s">
        <v>190</v>
      </c>
      <c r="M46" s="728"/>
      <c r="N46" s="728"/>
      <c r="O46">
        <v>498.75</v>
      </c>
      <c r="P46" s="136"/>
    </row>
    <row r="47" spans="1:17">
      <c r="A47" s="421" t="s">
        <v>191</v>
      </c>
      <c r="B47" s="726" t="s">
        <v>192</v>
      </c>
      <c r="C47" s="726"/>
      <c r="D47" s="726"/>
      <c r="E47" s="423"/>
      <c r="F47" s="423"/>
      <c r="G47" s="425">
        <f>DXL!O47</f>
        <v>547.05000000000007</v>
      </c>
      <c r="K47" s="105" t="s">
        <v>191</v>
      </c>
      <c r="L47" s="727" t="s">
        <v>192</v>
      </c>
      <c r="M47" s="727"/>
      <c r="N47" s="727"/>
      <c r="O47">
        <v>547.05000000000007</v>
      </c>
      <c r="P47" s="135"/>
    </row>
    <row r="48" spans="1:17">
      <c r="A48" s="37" t="s">
        <v>193</v>
      </c>
      <c r="B48" s="608" t="s">
        <v>194</v>
      </c>
      <c r="C48" s="608"/>
      <c r="D48" s="608"/>
      <c r="E48" s="141"/>
      <c r="F48" s="141"/>
      <c r="G48" s="252">
        <f>DXL!O48</f>
        <v>646.80000000000007</v>
      </c>
      <c r="K48" s="37" t="s">
        <v>193</v>
      </c>
      <c r="L48" s="608" t="s">
        <v>194</v>
      </c>
      <c r="M48" s="608"/>
      <c r="N48" s="608"/>
      <c r="O48">
        <v>646.80000000000007</v>
      </c>
      <c r="P48" s="137"/>
    </row>
    <row r="49" spans="1:16">
      <c r="A49" s="421" t="s">
        <v>197</v>
      </c>
      <c r="B49" s="726" t="s">
        <v>198</v>
      </c>
      <c r="C49" s="726"/>
      <c r="D49" s="726"/>
      <c r="E49" s="423"/>
      <c r="F49" s="423"/>
      <c r="G49" s="426">
        <f>DXL!O49</f>
        <v>327.60000000000002</v>
      </c>
      <c r="K49" s="105" t="s">
        <v>197</v>
      </c>
      <c r="L49" s="727" t="s">
        <v>198</v>
      </c>
      <c r="M49" s="727"/>
      <c r="N49" s="727"/>
      <c r="O49">
        <v>327.60000000000002</v>
      </c>
      <c r="P49" s="135"/>
    </row>
    <row r="50" spans="1:16">
      <c r="A50" s="427"/>
      <c r="B50" s="428"/>
      <c r="C50" s="427"/>
      <c r="D50" s="428"/>
      <c r="E50" s="428"/>
      <c r="F50" s="428"/>
      <c r="G50" s="428"/>
    </row>
  </sheetData>
  <mergeCells count="17">
    <mergeCell ref="A1:C1"/>
    <mergeCell ref="B45:D45"/>
    <mergeCell ref="L45:N45"/>
    <mergeCell ref="B46:D46"/>
    <mergeCell ref="L46:N46"/>
    <mergeCell ref="K6:P6"/>
    <mergeCell ref="A21:G21"/>
    <mergeCell ref="A6:G6"/>
    <mergeCell ref="K21:Q21"/>
    <mergeCell ref="A44:G44"/>
    <mergeCell ref="K44:Q44"/>
    <mergeCell ref="B48:D48"/>
    <mergeCell ref="L48:N48"/>
    <mergeCell ref="B49:D49"/>
    <mergeCell ref="L49:N49"/>
    <mergeCell ref="B47:D47"/>
    <mergeCell ref="L47:N47"/>
  </mergeCells>
  <conditionalFormatting sqref="A9:XFD15 A24:XFD43">
    <cfRule type="expression" dxfId="12" priority="1">
      <formula>MOD(ROW(),2)=0</formula>
    </cfRule>
  </conditionalFormatting>
  <conditionalFormatting sqref="E7:G15 E17:G20 E22:G43">
    <cfRule type="expression" dxfId="11" priority="2">
      <formula>$B$3="Yes"</formula>
    </cfRule>
  </conditionalFormatting>
  <dataValidations count="1">
    <dataValidation type="list" allowBlank="1" showInputMessage="1" showErrorMessage="1" sqref="B3" xr:uid="{FD859E3F-EC4D-4230-B3BC-769B686502ED}">
      <formula1>$J$6:$J$7</formula1>
    </dataValidation>
  </dataValidation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8B628-9148-43DB-861B-219A1E2DD851}">
  <sheetPr>
    <tabColor rgb="FFC00000"/>
  </sheetPr>
  <dimension ref="A1:Q44"/>
  <sheetViews>
    <sheetView workbookViewId="0">
      <selection activeCell="B2" sqref="B2"/>
    </sheetView>
  </sheetViews>
  <sheetFormatPr defaultRowHeight="14.4"/>
  <cols>
    <col min="1" max="1" width="14" customWidth="1"/>
    <col min="2" max="2" width="8" style="15" customWidth="1"/>
    <col min="3" max="3" width="18.44140625" customWidth="1"/>
    <col min="4" max="5" width="15.6640625" style="15" customWidth="1"/>
    <col min="6" max="6" width="10.6640625" style="15" customWidth="1"/>
    <col min="7" max="7" width="12" customWidth="1"/>
    <col min="8" max="16" width="12" hidden="1" customWidth="1"/>
    <col min="17" max="17" width="0" hidden="1" customWidth="1"/>
  </cols>
  <sheetData>
    <row r="1" spans="1:17" ht="34.950000000000003" customHeight="1" thickBot="1">
      <c r="A1" s="618" t="s">
        <v>629</v>
      </c>
      <c r="B1" s="618"/>
      <c r="C1" s="618"/>
      <c r="D1" s="37"/>
      <c r="E1" s="37"/>
      <c r="F1" s="37"/>
      <c r="G1" s="37"/>
    </row>
    <row r="2" spans="1:17" ht="26.4" thickBot="1">
      <c r="A2" s="98" t="s">
        <v>0</v>
      </c>
      <c r="B2" s="133">
        <v>1</v>
      </c>
      <c r="C2" s="88"/>
      <c r="D2" s="140"/>
      <c r="E2" s="140"/>
      <c r="F2" s="140"/>
    </row>
    <row r="3" spans="1:17" ht="25.8">
      <c r="A3" s="88"/>
      <c r="B3" s="134"/>
      <c r="C3" s="88"/>
      <c r="E3" s="163" t="s">
        <v>538</v>
      </c>
      <c r="F3" s="196" t="s">
        <v>539</v>
      </c>
    </row>
    <row r="4" spans="1:17" ht="16.2" thickBot="1">
      <c r="A4" s="13" t="s">
        <v>41</v>
      </c>
      <c r="B4" s="40" t="s">
        <v>98</v>
      </c>
      <c r="C4" s="13" t="s">
        <v>42</v>
      </c>
      <c r="D4" s="146" t="s">
        <v>239</v>
      </c>
      <c r="E4" s="197" t="s">
        <v>630</v>
      </c>
      <c r="F4" s="107" t="s">
        <v>543</v>
      </c>
      <c r="H4" s="138"/>
      <c r="I4" s="13" t="s">
        <v>41</v>
      </c>
      <c r="J4" s="40" t="s">
        <v>98</v>
      </c>
      <c r="K4" s="13" t="s">
        <v>42</v>
      </c>
      <c r="L4" s="40" t="s">
        <v>43</v>
      </c>
      <c r="M4" s="107" t="s">
        <v>542</v>
      </c>
      <c r="N4" s="107" t="s">
        <v>543</v>
      </c>
    </row>
    <row r="5" spans="1:17" ht="16.5" customHeight="1" thickTop="1">
      <c r="A5" s="632" t="s">
        <v>285</v>
      </c>
      <c r="B5" s="632"/>
      <c r="C5" s="632"/>
      <c r="D5" s="632"/>
      <c r="E5" s="632"/>
      <c r="F5" s="632"/>
      <c r="I5" s="632" t="s">
        <v>285</v>
      </c>
      <c r="J5" s="632"/>
      <c r="K5" s="632"/>
      <c r="L5" s="632"/>
      <c r="M5" s="632"/>
      <c r="N5" s="632"/>
    </row>
    <row r="6" spans="1:17">
      <c r="A6" t="s">
        <v>631</v>
      </c>
      <c r="B6" s="15">
        <v>5</v>
      </c>
      <c r="C6" t="s">
        <v>545</v>
      </c>
      <c r="D6" s="141" t="s">
        <v>116</v>
      </c>
      <c r="E6" s="252">
        <f>M6*$B$2</f>
        <v>7070</v>
      </c>
      <c r="F6" s="384">
        <f>N6*$B$2</f>
        <v>7855</v>
      </c>
      <c r="I6" t="s">
        <v>631</v>
      </c>
      <c r="J6" s="15">
        <v>5</v>
      </c>
      <c r="K6" t="s">
        <v>545</v>
      </c>
      <c r="L6" t="s">
        <v>552</v>
      </c>
      <c r="M6" s="236">
        <v>7070</v>
      </c>
      <c r="N6" s="236">
        <v>7855</v>
      </c>
      <c r="P6" s="236"/>
      <c r="Q6" s="236"/>
    </row>
    <row r="7" spans="1:17">
      <c r="A7" t="s">
        <v>632</v>
      </c>
      <c r="B7" s="15">
        <v>7.5</v>
      </c>
      <c r="C7" t="s">
        <v>545</v>
      </c>
      <c r="D7" s="141" t="s">
        <v>291</v>
      </c>
      <c r="E7" s="252">
        <f>M7*$B$2</f>
        <v>7714</v>
      </c>
      <c r="F7" s="384">
        <f>N7*$B$2</f>
        <v>8572</v>
      </c>
      <c r="I7" t="s">
        <v>632</v>
      </c>
      <c r="J7" s="15">
        <v>7.5</v>
      </c>
      <c r="K7" t="s">
        <v>545</v>
      </c>
      <c r="L7" t="s">
        <v>555</v>
      </c>
      <c r="M7" s="236">
        <v>7714</v>
      </c>
      <c r="N7" s="236">
        <v>8572</v>
      </c>
      <c r="P7" s="236"/>
      <c r="Q7" s="236"/>
    </row>
    <row r="8" spans="1:17">
      <c r="A8" t="s">
        <v>633</v>
      </c>
      <c r="B8" s="15">
        <v>10</v>
      </c>
      <c r="C8" t="s">
        <v>545</v>
      </c>
      <c r="D8" s="141" t="s">
        <v>170</v>
      </c>
      <c r="E8" s="252">
        <f t="shared" ref="E8:E10" si="0">M8*$B$2</f>
        <v>8517</v>
      </c>
      <c r="F8" s="384">
        <f t="shared" ref="F8:F10" si="1">N8*$B$2</f>
        <v>9463</v>
      </c>
      <c r="I8" t="s">
        <v>633</v>
      </c>
      <c r="J8" s="15">
        <v>10</v>
      </c>
      <c r="K8" t="s">
        <v>545</v>
      </c>
      <c r="L8" t="s">
        <v>558</v>
      </c>
      <c r="M8" s="236">
        <v>8517</v>
      </c>
      <c r="N8" s="236">
        <v>9463</v>
      </c>
      <c r="P8" s="236"/>
      <c r="Q8" s="236"/>
    </row>
    <row r="9" spans="1:17">
      <c r="A9" t="s">
        <v>634</v>
      </c>
      <c r="B9" s="15">
        <v>15</v>
      </c>
      <c r="C9" t="s">
        <v>545</v>
      </c>
      <c r="D9" s="141" t="s">
        <v>153</v>
      </c>
      <c r="E9" s="252">
        <f t="shared" si="0"/>
        <v>9757</v>
      </c>
      <c r="F9" s="384">
        <f t="shared" si="1"/>
        <v>10841</v>
      </c>
      <c r="I9" t="s">
        <v>634</v>
      </c>
      <c r="J9" s="15">
        <v>15</v>
      </c>
      <c r="K9" t="s">
        <v>545</v>
      </c>
      <c r="L9" t="s">
        <v>561</v>
      </c>
      <c r="M9" s="236">
        <v>9757</v>
      </c>
      <c r="N9" s="236">
        <v>10841</v>
      </c>
      <c r="P9" s="236"/>
      <c r="Q9" s="236"/>
    </row>
    <row r="10" spans="1:17">
      <c r="A10" t="s">
        <v>635</v>
      </c>
      <c r="B10" s="15">
        <v>20</v>
      </c>
      <c r="C10" t="s">
        <v>545</v>
      </c>
      <c r="D10" s="141" t="s">
        <v>295</v>
      </c>
      <c r="E10" s="252">
        <f t="shared" si="0"/>
        <v>13917</v>
      </c>
      <c r="F10" s="384">
        <f t="shared" si="1"/>
        <v>15463</v>
      </c>
      <c r="I10" t="s">
        <v>635</v>
      </c>
      <c r="J10" s="15">
        <v>20</v>
      </c>
      <c r="K10" t="s">
        <v>545</v>
      </c>
      <c r="L10" t="s">
        <v>563</v>
      </c>
      <c r="M10" s="236">
        <v>13917</v>
      </c>
      <c r="N10" s="236">
        <v>15463</v>
      </c>
      <c r="P10" s="236"/>
      <c r="Q10" s="236"/>
    </row>
    <row r="11" spans="1:17" ht="15.6">
      <c r="A11" s="632" t="s">
        <v>296</v>
      </c>
      <c r="B11" s="632"/>
      <c r="C11" s="632"/>
      <c r="D11" s="632"/>
      <c r="E11" s="632"/>
      <c r="F11" s="632"/>
      <c r="I11" s="632" t="s">
        <v>296</v>
      </c>
      <c r="J11" s="632"/>
      <c r="K11" s="632"/>
      <c r="L11" s="632"/>
      <c r="M11" s="632"/>
      <c r="N11" s="632"/>
      <c r="P11" s="236"/>
      <c r="Q11" s="236"/>
    </row>
    <row r="12" spans="1:17">
      <c r="A12" t="s">
        <v>636</v>
      </c>
      <c r="B12" s="15">
        <v>5</v>
      </c>
      <c r="C12" t="s">
        <v>571</v>
      </c>
      <c r="D12" s="148" t="s">
        <v>129</v>
      </c>
      <c r="E12" s="252">
        <f t="shared" ref="E12:E20" si="2">M12*$B$2</f>
        <v>8087</v>
      </c>
      <c r="F12" s="384">
        <f t="shared" ref="F12:F20" si="3">N12*$B$2</f>
        <v>8986</v>
      </c>
      <c r="I12" t="s">
        <v>636</v>
      </c>
      <c r="J12" s="15">
        <v>5</v>
      </c>
      <c r="K12" t="s">
        <v>571</v>
      </c>
      <c r="L12" t="s">
        <v>129</v>
      </c>
      <c r="M12" s="236">
        <v>8087</v>
      </c>
      <c r="N12" s="236">
        <v>8986</v>
      </c>
      <c r="P12" s="236"/>
      <c r="Q12" s="236"/>
    </row>
    <row r="13" spans="1:17">
      <c r="A13" t="s">
        <v>637</v>
      </c>
      <c r="B13" s="15">
        <v>7</v>
      </c>
      <c r="C13" t="s">
        <v>571</v>
      </c>
      <c r="D13" s="148" t="s">
        <v>162</v>
      </c>
      <c r="E13" s="252">
        <f t="shared" si="2"/>
        <v>9263</v>
      </c>
      <c r="F13" s="384">
        <f t="shared" si="3"/>
        <v>10293</v>
      </c>
      <c r="I13" t="s">
        <v>637</v>
      </c>
      <c r="J13" s="15">
        <v>7</v>
      </c>
      <c r="K13" t="s">
        <v>571</v>
      </c>
      <c r="L13" t="s">
        <v>162</v>
      </c>
      <c r="M13" s="236">
        <v>9263</v>
      </c>
      <c r="N13" s="236">
        <v>10293</v>
      </c>
      <c r="P13" s="236"/>
      <c r="Q13" s="236"/>
    </row>
    <row r="14" spans="1:17">
      <c r="A14" t="s">
        <v>638</v>
      </c>
      <c r="B14" s="15">
        <v>10</v>
      </c>
      <c r="C14" t="s">
        <v>571</v>
      </c>
      <c r="D14" s="148" t="s">
        <v>116</v>
      </c>
      <c r="E14" s="252">
        <f t="shared" si="2"/>
        <v>10202</v>
      </c>
      <c r="F14" s="384">
        <f t="shared" si="3"/>
        <v>11336</v>
      </c>
      <c r="I14" t="s">
        <v>638</v>
      </c>
      <c r="J14" s="15">
        <v>10</v>
      </c>
      <c r="K14" t="s">
        <v>571</v>
      </c>
      <c r="L14" t="s">
        <v>116</v>
      </c>
      <c r="M14" s="236">
        <v>10202</v>
      </c>
      <c r="N14" s="236">
        <v>11336</v>
      </c>
      <c r="P14" s="236"/>
      <c r="Q14" s="236"/>
    </row>
    <row r="15" spans="1:17">
      <c r="A15" t="s">
        <v>639</v>
      </c>
      <c r="B15" s="15">
        <v>15</v>
      </c>
      <c r="C15" t="s">
        <v>571</v>
      </c>
      <c r="D15" s="148" t="s">
        <v>167</v>
      </c>
      <c r="E15" s="252">
        <f t="shared" si="2"/>
        <v>11954</v>
      </c>
      <c r="F15" s="384">
        <f t="shared" si="3"/>
        <v>13282</v>
      </c>
      <c r="I15" t="s">
        <v>639</v>
      </c>
      <c r="J15" s="15">
        <v>15</v>
      </c>
      <c r="K15" t="s">
        <v>571</v>
      </c>
      <c r="L15" t="s">
        <v>167</v>
      </c>
      <c r="M15" s="236">
        <v>11954</v>
      </c>
      <c r="N15" s="236">
        <v>13282</v>
      </c>
      <c r="P15" s="236"/>
      <c r="Q15" s="236"/>
    </row>
    <row r="16" spans="1:17">
      <c r="A16" t="s">
        <v>640</v>
      </c>
      <c r="B16" s="15">
        <v>20</v>
      </c>
      <c r="C16" t="s">
        <v>571</v>
      </c>
      <c r="D16" s="148" t="s">
        <v>170</v>
      </c>
      <c r="E16" s="252">
        <f t="shared" si="2"/>
        <v>13530</v>
      </c>
      <c r="F16" s="384">
        <f t="shared" si="3"/>
        <v>15034</v>
      </c>
      <c r="I16" t="s">
        <v>640</v>
      </c>
      <c r="J16" s="15">
        <v>20</v>
      </c>
      <c r="K16" t="s">
        <v>571</v>
      </c>
      <c r="L16" t="s">
        <v>170</v>
      </c>
      <c r="M16" s="236">
        <v>13530</v>
      </c>
      <c r="N16" s="236">
        <v>15034</v>
      </c>
      <c r="P16" s="236"/>
      <c r="Q16" s="236"/>
    </row>
    <row r="17" spans="1:17">
      <c r="A17" t="s">
        <v>641</v>
      </c>
      <c r="B17" s="15">
        <v>30</v>
      </c>
      <c r="C17" t="s">
        <v>571</v>
      </c>
      <c r="D17" s="148" t="s">
        <v>153</v>
      </c>
      <c r="E17" s="252">
        <f t="shared" si="2"/>
        <v>16228</v>
      </c>
      <c r="F17" s="384">
        <f t="shared" si="3"/>
        <v>18031</v>
      </c>
      <c r="I17" t="s">
        <v>641</v>
      </c>
      <c r="J17" s="15">
        <v>30</v>
      </c>
      <c r="K17" t="s">
        <v>571</v>
      </c>
      <c r="L17" t="s">
        <v>153</v>
      </c>
      <c r="M17" s="236">
        <v>16228</v>
      </c>
      <c r="N17" s="236">
        <v>18031</v>
      </c>
      <c r="P17" s="236"/>
      <c r="Q17" s="236"/>
    </row>
    <row r="18" spans="1:17">
      <c r="A18" t="s">
        <v>642</v>
      </c>
      <c r="B18" s="15">
        <v>40</v>
      </c>
      <c r="C18" t="s">
        <v>571</v>
      </c>
      <c r="D18" s="148" t="s">
        <v>309</v>
      </c>
      <c r="E18" s="252">
        <f t="shared" si="2"/>
        <v>23792</v>
      </c>
      <c r="F18" s="384">
        <f t="shared" si="3"/>
        <v>26436</v>
      </c>
      <c r="I18" t="s">
        <v>642</v>
      </c>
      <c r="J18" s="15">
        <v>40</v>
      </c>
      <c r="K18" t="s">
        <v>571</v>
      </c>
      <c r="L18" t="s">
        <v>309</v>
      </c>
      <c r="M18" s="236">
        <v>23792</v>
      </c>
      <c r="N18" s="236">
        <v>26436</v>
      </c>
      <c r="P18" s="236"/>
      <c r="Q18" s="236"/>
    </row>
    <row r="19" spans="1:17">
      <c r="A19" t="s">
        <v>643</v>
      </c>
      <c r="B19" s="15">
        <v>50</v>
      </c>
      <c r="C19" t="s">
        <v>571</v>
      </c>
      <c r="D19" s="148" t="s">
        <v>179</v>
      </c>
      <c r="E19" s="252">
        <f t="shared" si="2"/>
        <v>29816</v>
      </c>
      <c r="F19" s="384">
        <f t="shared" si="3"/>
        <v>33129</v>
      </c>
      <c r="I19" t="s">
        <v>643</v>
      </c>
      <c r="J19" s="15">
        <v>50</v>
      </c>
      <c r="K19" t="s">
        <v>571</v>
      </c>
      <c r="L19" t="s">
        <v>179</v>
      </c>
      <c r="M19" s="236">
        <v>29816</v>
      </c>
      <c r="N19" s="236">
        <v>33129</v>
      </c>
      <c r="P19" s="236"/>
      <c r="Q19" s="236"/>
    </row>
    <row r="20" spans="1:17">
      <c r="A20" t="s">
        <v>644</v>
      </c>
      <c r="B20" s="15">
        <v>60</v>
      </c>
      <c r="C20" t="s">
        <v>571</v>
      </c>
      <c r="D20" s="148" t="s">
        <v>326</v>
      </c>
      <c r="E20" s="252">
        <f t="shared" si="2"/>
        <v>40878</v>
      </c>
      <c r="F20" s="384">
        <f t="shared" si="3"/>
        <v>45421</v>
      </c>
      <c r="I20" t="s">
        <v>644</v>
      </c>
      <c r="J20" s="15">
        <v>60</v>
      </c>
      <c r="K20" t="s">
        <v>571</v>
      </c>
      <c r="L20" t="s">
        <v>326</v>
      </c>
      <c r="M20" s="236">
        <v>40878</v>
      </c>
      <c r="N20" s="236">
        <v>45421</v>
      </c>
      <c r="P20" s="236"/>
      <c r="Q20" s="236"/>
    </row>
    <row r="21" spans="1:17" ht="15.6">
      <c r="A21" s="632" t="s">
        <v>316</v>
      </c>
      <c r="B21" s="632"/>
      <c r="C21" s="632"/>
      <c r="D21" s="632"/>
      <c r="E21" s="632"/>
      <c r="F21" s="632"/>
      <c r="I21" s="632" t="s">
        <v>316</v>
      </c>
      <c r="J21" s="632"/>
      <c r="K21" s="632"/>
      <c r="L21" s="632"/>
      <c r="M21" s="632"/>
      <c r="N21" s="632"/>
      <c r="P21" s="236"/>
      <c r="Q21" s="236"/>
    </row>
    <row r="22" spans="1:17">
      <c r="A22" t="s">
        <v>645</v>
      </c>
      <c r="B22" s="15">
        <v>5</v>
      </c>
      <c r="C22" t="s">
        <v>576</v>
      </c>
      <c r="D22" s="148" t="s">
        <v>129</v>
      </c>
      <c r="E22" s="252">
        <f t="shared" ref="E22:E35" si="4">M22*$B$2</f>
        <v>7190</v>
      </c>
      <c r="F22" s="384">
        <f t="shared" ref="F22:F35" si="5">N22*$B$2</f>
        <v>7989</v>
      </c>
      <c r="I22" t="s">
        <v>645</v>
      </c>
      <c r="J22" s="15">
        <v>5</v>
      </c>
      <c r="K22" t="s">
        <v>576</v>
      </c>
      <c r="L22" t="s">
        <v>129</v>
      </c>
      <c r="M22" s="236">
        <v>7190</v>
      </c>
      <c r="N22" s="236">
        <v>7989</v>
      </c>
      <c r="P22" s="236"/>
      <c r="Q22" s="236"/>
    </row>
    <row r="23" spans="1:17">
      <c r="A23" t="s">
        <v>646</v>
      </c>
      <c r="B23" s="15">
        <v>7.5</v>
      </c>
      <c r="C23" t="s">
        <v>576</v>
      </c>
      <c r="D23" s="141" t="s">
        <v>162</v>
      </c>
      <c r="E23" s="252">
        <f t="shared" si="4"/>
        <v>7692</v>
      </c>
      <c r="F23" s="384">
        <f t="shared" si="5"/>
        <v>8547</v>
      </c>
      <c r="I23" t="s">
        <v>646</v>
      </c>
      <c r="J23" s="15">
        <v>7.5</v>
      </c>
      <c r="K23" t="s">
        <v>576</v>
      </c>
      <c r="L23" t="s">
        <v>162</v>
      </c>
      <c r="M23" s="236">
        <v>7692</v>
      </c>
      <c r="N23" s="236">
        <v>8547</v>
      </c>
      <c r="P23" s="236"/>
      <c r="Q23" s="236"/>
    </row>
    <row r="24" spans="1:17">
      <c r="A24" t="s">
        <v>647</v>
      </c>
      <c r="B24" s="15">
        <v>10</v>
      </c>
      <c r="C24" t="s">
        <v>576</v>
      </c>
      <c r="D24" s="141" t="s">
        <v>116</v>
      </c>
      <c r="E24" s="252">
        <f t="shared" si="4"/>
        <v>8223</v>
      </c>
      <c r="F24" s="384">
        <f t="shared" si="5"/>
        <v>9137</v>
      </c>
      <c r="I24" t="s">
        <v>647</v>
      </c>
      <c r="J24" s="15">
        <v>10</v>
      </c>
      <c r="K24" t="s">
        <v>576</v>
      </c>
      <c r="L24" t="s">
        <v>116</v>
      </c>
      <c r="M24" s="236">
        <v>8223</v>
      </c>
      <c r="N24" s="236">
        <v>9137</v>
      </c>
      <c r="P24" s="236"/>
      <c r="Q24" s="236"/>
    </row>
    <row r="25" spans="1:17">
      <c r="A25" t="s">
        <v>648</v>
      </c>
      <c r="B25" s="15">
        <v>15</v>
      </c>
      <c r="C25" t="s">
        <v>576</v>
      </c>
      <c r="D25" s="141" t="s">
        <v>291</v>
      </c>
      <c r="E25" s="252">
        <f t="shared" si="4"/>
        <v>9438</v>
      </c>
      <c r="F25" s="384">
        <f t="shared" si="5"/>
        <v>10487</v>
      </c>
      <c r="I25" t="s">
        <v>648</v>
      </c>
      <c r="J25" s="15">
        <v>15</v>
      </c>
      <c r="K25" t="s">
        <v>576</v>
      </c>
      <c r="L25" t="s">
        <v>291</v>
      </c>
      <c r="M25" s="236">
        <v>9438</v>
      </c>
      <c r="N25" s="236">
        <v>10487</v>
      </c>
      <c r="P25" s="236"/>
      <c r="Q25" s="236"/>
    </row>
    <row r="26" spans="1:17">
      <c r="A26" t="s">
        <v>649</v>
      </c>
      <c r="B26" s="15">
        <v>20</v>
      </c>
      <c r="C26" t="s">
        <v>576</v>
      </c>
      <c r="D26" s="141" t="s">
        <v>170</v>
      </c>
      <c r="E26" s="252">
        <f t="shared" si="4"/>
        <v>10245</v>
      </c>
      <c r="F26" s="384">
        <f t="shared" si="5"/>
        <v>11383</v>
      </c>
      <c r="I26" t="s">
        <v>649</v>
      </c>
      <c r="J26" s="15">
        <v>20</v>
      </c>
      <c r="K26" t="s">
        <v>576</v>
      </c>
      <c r="L26" t="s">
        <v>170</v>
      </c>
      <c r="M26" s="236">
        <v>10245</v>
      </c>
      <c r="N26" s="236">
        <v>11383</v>
      </c>
      <c r="P26" s="236"/>
      <c r="Q26" s="236"/>
    </row>
    <row r="27" spans="1:17">
      <c r="A27" t="s">
        <v>884</v>
      </c>
      <c r="B27" s="15">
        <v>25</v>
      </c>
      <c r="C27" t="s">
        <v>576</v>
      </c>
      <c r="D27" s="141" t="s">
        <v>173</v>
      </c>
      <c r="E27" s="252">
        <f t="shared" si="4"/>
        <v>11897</v>
      </c>
      <c r="F27" s="384">
        <f t="shared" si="5"/>
        <v>13305</v>
      </c>
      <c r="I27" t="s">
        <v>884</v>
      </c>
      <c r="J27" s="15">
        <v>25</v>
      </c>
      <c r="K27" t="s">
        <v>576</v>
      </c>
      <c r="L27" t="s">
        <v>173</v>
      </c>
      <c r="M27" s="236">
        <v>11897</v>
      </c>
      <c r="N27" s="236">
        <v>13305</v>
      </c>
      <c r="P27" s="236"/>
      <c r="Q27" s="236"/>
    </row>
    <row r="28" spans="1:17">
      <c r="A28" t="s">
        <v>650</v>
      </c>
      <c r="B28" s="15">
        <v>30</v>
      </c>
      <c r="C28" t="s">
        <v>576</v>
      </c>
      <c r="D28" s="141" t="s">
        <v>153</v>
      </c>
      <c r="E28" s="252">
        <f t="shared" si="4"/>
        <v>12753</v>
      </c>
      <c r="F28" s="384">
        <f t="shared" si="5"/>
        <v>14171</v>
      </c>
      <c r="I28" t="s">
        <v>650</v>
      </c>
      <c r="J28" s="15">
        <v>30</v>
      </c>
      <c r="K28" t="s">
        <v>576</v>
      </c>
      <c r="L28" t="s">
        <v>153</v>
      </c>
      <c r="M28" s="236">
        <v>12753</v>
      </c>
      <c r="N28" s="236">
        <v>14171</v>
      </c>
      <c r="P28" s="236"/>
      <c r="Q28" s="236"/>
    </row>
    <row r="29" spans="1:17">
      <c r="A29" t="s">
        <v>651</v>
      </c>
      <c r="B29" s="15">
        <v>40</v>
      </c>
      <c r="C29" t="s">
        <v>576</v>
      </c>
      <c r="D29" s="141" t="s">
        <v>309</v>
      </c>
      <c r="E29" s="252">
        <f t="shared" si="4"/>
        <v>15457</v>
      </c>
      <c r="F29" s="384">
        <f t="shared" si="5"/>
        <v>17174</v>
      </c>
      <c r="I29" t="s">
        <v>651</v>
      </c>
      <c r="J29" s="15">
        <v>40</v>
      </c>
      <c r="K29" t="s">
        <v>576</v>
      </c>
      <c r="L29" t="s">
        <v>309</v>
      </c>
      <c r="M29" s="236">
        <v>15457</v>
      </c>
      <c r="N29" s="236">
        <v>17174</v>
      </c>
      <c r="P29" s="236"/>
      <c r="Q29" s="236"/>
    </row>
    <row r="30" spans="1:17">
      <c r="A30" t="s">
        <v>652</v>
      </c>
      <c r="B30" s="15">
        <v>50</v>
      </c>
      <c r="C30" t="s">
        <v>576</v>
      </c>
      <c r="D30" s="141" t="s">
        <v>179</v>
      </c>
      <c r="E30" s="252">
        <f t="shared" si="4"/>
        <v>20474</v>
      </c>
      <c r="F30" s="384">
        <f t="shared" si="5"/>
        <v>22749</v>
      </c>
      <c r="I30" t="s">
        <v>652</v>
      </c>
      <c r="J30" s="15">
        <v>50</v>
      </c>
      <c r="K30" t="s">
        <v>576</v>
      </c>
      <c r="L30" t="s">
        <v>179</v>
      </c>
      <c r="M30" s="236">
        <v>20474</v>
      </c>
      <c r="N30" s="236">
        <v>22749</v>
      </c>
      <c r="P30" s="236"/>
      <c r="Q30" s="236"/>
    </row>
    <row r="31" spans="1:17">
      <c r="A31" t="s">
        <v>653</v>
      </c>
      <c r="B31" s="15">
        <v>60</v>
      </c>
      <c r="C31" t="s">
        <v>576</v>
      </c>
      <c r="D31" s="141" t="s">
        <v>326</v>
      </c>
      <c r="E31" s="252">
        <f t="shared" si="4"/>
        <v>25068</v>
      </c>
      <c r="F31" s="384">
        <f t="shared" si="5"/>
        <v>27853</v>
      </c>
      <c r="I31" t="s">
        <v>653</v>
      </c>
      <c r="J31" s="15">
        <v>60</v>
      </c>
      <c r="K31" t="s">
        <v>576</v>
      </c>
      <c r="L31" t="s">
        <v>326</v>
      </c>
      <c r="M31" s="236">
        <v>25068</v>
      </c>
      <c r="N31" s="236">
        <v>27853</v>
      </c>
      <c r="P31" s="236"/>
      <c r="Q31" s="236"/>
    </row>
    <row r="32" spans="1:17">
      <c r="A32" t="s">
        <v>654</v>
      </c>
      <c r="B32" s="15">
        <v>75</v>
      </c>
      <c r="C32" t="s">
        <v>576</v>
      </c>
      <c r="D32" s="141" t="s">
        <v>182</v>
      </c>
      <c r="E32" s="252">
        <f t="shared" si="4"/>
        <v>28610</v>
      </c>
      <c r="F32" s="384">
        <f t="shared" si="5"/>
        <v>31788</v>
      </c>
      <c r="I32" t="s">
        <v>654</v>
      </c>
      <c r="J32" s="15">
        <v>75</v>
      </c>
      <c r="K32" t="s">
        <v>576</v>
      </c>
      <c r="L32" t="s">
        <v>182</v>
      </c>
      <c r="M32" s="236">
        <v>28610</v>
      </c>
      <c r="N32" s="236">
        <v>31788</v>
      </c>
      <c r="P32" s="236"/>
      <c r="Q32" s="236"/>
    </row>
    <row r="33" spans="1:17">
      <c r="A33" t="s">
        <v>655</v>
      </c>
      <c r="B33" s="15">
        <v>100</v>
      </c>
      <c r="C33" t="s">
        <v>576</v>
      </c>
      <c r="D33" s="141" t="s">
        <v>185</v>
      </c>
      <c r="E33" s="252">
        <f t="shared" si="4"/>
        <v>35227</v>
      </c>
      <c r="F33" s="384">
        <f t="shared" si="5"/>
        <v>39141</v>
      </c>
      <c r="I33" t="s">
        <v>655</v>
      </c>
      <c r="J33" s="15">
        <v>100</v>
      </c>
      <c r="K33" t="s">
        <v>576</v>
      </c>
      <c r="L33" t="s">
        <v>185</v>
      </c>
      <c r="M33" s="236">
        <v>35227</v>
      </c>
      <c r="N33" s="236">
        <v>39141</v>
      </c>
      <c r="P33" s="236"/>
      <c r="Q33" s="236"/>
    </row>
    <row r="34" spans="1:17">
      <c r="A34" t="s">
        <v>656</v>
      </c>
      <c r="B34" s="15">
        <v>125</v>
      </c>
      <c r="C34" t="s">
        <v>576</v>
      </c>
      <c r="D34" s="141" t="s">
        <v>330</v>
      </c>
      <c r="E34" s="252">
        <f t="shared" si="4"/>
        <v>52556</v>
      </c>
      <c r="F34" s="384">
        <f t="shared" si="5"/>
        <v>58395</v>
      </c>
      <c r="I34" t="s">
        <v>656</v>
      </c>
      <c r="J34" s="15">
        <v>125</v>
      </c>
      <c r="K34" t="s">
        <v>576</v>
      </c>
      <c r="L34" t="s">
        <v>330</v>
      </c>
      <c r="M34" s="236">
        <v>52556</v>
      </c>
      <c r="N34" s="236">
        <v>58395</v>
      </c>
      <c r="P34" s="236"/>
      <c r="Q34" s="236"/>
    </row>
    <row r="35" spans="1:17">
      <c r="A35" t="s">
        <v>657</v>
      </c>
      <c r="B35" s="15">
        <v>150</v>
      </c>
      <c r="C35" t="s">
        <v>576</v>
      </c>
      <c r="D35" s="141" t="s">
        <v>332</v>
      </c>
      <c r="E35" s="252">
        <f t="shared" si="4"/>
        <v>60655</v>
      </c>
      <c r="F35" s="384">
        <f t="shared" si="5"/>
        <v>67394</v>
      </c>
      <c r="I35" t="s">
        <v>657</v>
      </c>
      <c r="J35" s="15">
        <v>150</v>
      </c>
      <c r="K35" t="s">
        <v>576</v>
      </c>
      <c r="L35" t="s">
        <v>332</v>
      </c>
      <c r="M35" s="236">
        <v>60655</v>
      </c>
      <c r="N35" s="236">
        <v>67394</v>
      </c>
      <c r="P35" s="236"/>
      <c r="Q35" s="236"/>
    </row>
    <row r="36" spans="1:17" hidden="1">
      <c r="A36" t="s">
        <v>658</v>
      </c>
      <c r="B36" s="15">
        <v>200</v>
      </c>
      <c r="C36" t="s">
        <v>576</v>
      </c>
      <c r="D36" s="141" t="s">
        <v>399</v>
      </c>
      <c r="E36" s="141">
        <f>IFERROR(M36*$B$2*IF(#REF!="Yes",1+$H$4,1),M36)</f>
        <v>79695</v>
      </c>
      <c r="F36" s="141">
        <f>IFERROR(N36*$B$2*IF(#REF!="Yes",1+$H$4,1),N36)</f>
        <v>88550</v>
      </c>
      <c r="I36" t="s">
        <v>658</v>
      </c>
      <c r="J36" s="15">
        <v>200</v>
      </c>
      <c r="K36" t="s">
        <v>576</v>
      </c>
      <c r="L36" t="s">
        <v>399</v>
      </c>
      <c r="M36" s="132">
        <v>79695</v>
      </c>
      <c r="N36" s="132">
        <v>88550</v>
      </c>
      <c r="P36" s="132"/>
    </row>
    <row r="37" spans="1:17" hidden="1">
      <c r="A37" t="s">
        <v>659</v>
      </c>
      <c r="B37" s="15">
        <v>250</v>
      </c>
      <c r="C37" t="s">
        <v>576</v>
      </c>
      <c r="D37" s="141" t="s">
        <v>401</v>
      </c>
      <c r="E37" s="141">
        <f>IFERROR(M37*$B$2*IF(#REF!="Yes",1+$H$4,1),M37)</f>
        <v>98509.5</v>
      </c>
      <c r="F37" s="141">
        <f>IFERROR(N37*$B$2*IF(#REF!="Yes",1+$H$4,1),N37)</f>
        <v>109455</v>
      </c>
      <c r="I37" t="s">
        <v>659</v>
      </c>
      <c r="J37" s="15">
        <v>250</v>
      </c>
      <c r="K37" t="s">
        <v>576</v>
      </c>
      <c r="L37" t="s">
        <v>401</v>
      </c>
      <c r="M37" s="132">
        <v>98509.5</v>
      </c>
      <c r="N37" s="132">
        <v>109455</v>
      </c>
      <c r="P37" s="132"/>
    </row>
    <row r="38" spans="1:17">
      <c r="A38" s="634" t="s">
        <v>187</v>
      </c>
      <c r="B38" s="634"/>
      <c r="C38" s="634"/>
      <c r="D38" s="634"/>
      <c r="E38" s="634"/>
      <c r="F38" s="634"/>
      <c r="I38" s="634" t="s">
        <v>187</v>
      </c>
      <c r="J38" s="634"/>
      <c r="K38" s="634"/>
      <c r="L38" s="634"/>
      <c r="M38" s="634"/>
      <c r="N38" s="634"/>
      <c r="O38">
        <v>1.05</v>
      </c>
    </row>
    <row r="39" spans="1:17">
      <c r="A39" s="421" t="s">
        <v>60</v>
      </c>
      <c r="B39" s="726" t="s">
        <v>267</v>
      </c>
      <c r="C39" s="726"/>
      <c r="D39" s="423"/>
      <c r="E39" s="423"/>
      <c r="F39" s="425">
        <f>IFERROR(M39*$B$2*IF(#REF!="Yes",1+$H$4,1),M39)</f>
        <v>408.45000000000005</v>
      </c>
      <c r="I39" s="105" t="s">
        <v>60</v>
      </c>
      <c r="J39" s="727" t="s">
        <v>267</v>
      </c>
      <c r="K39" s="727"/>
      <c r="L39" s="727"/>
      <c r="M39">
        <v>408.45000000000005</v>
      </c>
      <c r="N39" s="135"/>
    </row>
    <row r="40" spans="1:17">
      <c r="A40" s="37" t="s">
        <v>189</v>
      </c>
      <c r="B40" s="608" t="s">
        <v>190</v>
      </c>
      <c r="C40" s="608"/>
      <c r="D40" s="141"/>
      <c r="E40" s="141"/>
      <c r="F40" s="252">
        <f>IFERROR(M40*$B$2*IF(#REF!="Yes",1+$H$4,1),M40)</f>
        <v>498.75</v>
      </c>
      <c r="I40" s="106" t="s">
        <v>189</v>
      </c>
      <c r="J40" s="728" t="s">
        <v>190</v>
      </c>
      <c r="K40" s="728"/>
      <c r="L40" s="728"/>
      <c r="M40">
        <v>498.75</v>
      </c>
      <c r="N40" s="136"/>
    </row>
    <row r="41" spans="1:17">
      <c r="A41" s="421" t="s">
        <v>191</v>
      </c>
      <c r="B41" s="726" t="s">
        <v>192</v>
      </c>
      <c r="C41" s="726"/>
      <c r="D41" s="423"/>
      <c r="E41" s="423"/>
      <c r="F41" s="425">
        <f>IFERROR(M41*$B$2*IF(#REF!="Yes",1+$H$4,1),M41)</f>
        <v>547.05000000000007</v>
      </c>
      <c r="I41" s="105" t="s">
        <v>191</v>
      </c>
      <c r="J41" s="727" t="s">
        <v>192</v>
      </c>
      <c r="K41" s="727"/>
      <c r="L41" s="727"/>
      <c r="M41">
        <v>547.05000000000007</v>
      </c>
      <c r="N41" s="135"/>
    </row>
    <row r="42" spans="1:17">
      <c r="A42" s="37" t="s">
        <v>193</v>
      </c>
      <c r="B42" s="608" t="s">
        <v>194</v>
      </c>
      <c r="C42" s="608"/>
      <c r="D42" s="141"/>
      <c r="E42" s="141"/>
      <c r="F42" s="252">
        <f>IFERROR(M42*$B$2*IF(#REF!="Yes",1+$H$4,1),M42)</f>
        <v>646.80000000000007</v>
      </c>
      <c r="I42" s="37" t="s">
        <v>193</v>
      </c>
      <c r="J42" s="608" t="s">
        <v>194</v>
      </c>
      <c r="K42" s="608"/>
      <c r="L42" s="608"/>
      <c r="M42">
        <v>646.80000000000007</v>
      </c>
      <c r="N42" s="137"/>
    </row>
    <row r="43" spans="1:17">
      <c r="A43" s="421" t="s">
        <v>197</v>
      </c>
      <c r="B43" s="726" t="s">
        <v>198</v>
      </c>
      <c r="C43" s="726"/>
      <c r="D43" s="423"/>
      <c r="E43" s="423"/>
      <c r="F43" s="426">
        <f>IFERROR(M43*$B$2*IF(#REF!="Yes",1+$H$4,1),M43)</f>
        <v>327.60000000000002</v>
      </c>
      <c r="I43" s="105" t="s">
        <v>197</v>
      </c>
      <c r="J43" s="727" t="s">
        <v>198</v>
      </c>
      <c r="K43" s="727"/>
      <c r="L43" s="727"/>
      <c r="M43">
        <v>327.60000000000002</v>
      </c>
      <c r="N43" s="135"/>
    </row>
    <row r="44" spans="1:17">
      <c r="A44" s="427"/>
      <c r="B44" s="428"/>
      <c r="C44" s="427"/>
      <c r="D44" s="428"/>
      <c r="E44" s="428"/>
      <c r="F44" s="428"/>
    </row>
  </sheetData>
  <mergeCells count="19">
    <mergeCell ref="B42:C42"/>
    <mergeCell ref="J42:L42"/>
    <mergeCell ref="B43:C43"/>
    <mergeCell ref="J43:L43"/>
    <mergeCell ref="B41:C41"/>
    <mergeCell ref="J41:L41"/>
    <mergeCell ref="A1:C1"/>
    <mergeCell ref="B39:C39"/>
    <mergeCell ref="J39:L39"/>
    <mergeCell ref="B40:C40"/>
    <mergeCell ref="J40:L40"/>
    <mergeCell ref="A5:F5"/>
    <mergeCell ref="I5:N5"/>
    <mergeCell ref="A11:F11"/>
    <mergeCell ref="I11:N11"/>
    <mergeCell ref="A21:F21"/>
    <mergeCell ref="I21:N21"/>
    <mergeCell ref="A38:F38"/>
    <mergeCell ref="I38:N38"/>
  </mergeCells>
  <conditionalFormatting sqref="A6:XFD10 P6:Q35 A12:XFD20 A22:XFD35">
    <cfRule type="expression" dxfId="10" priority="6">
      <formula>MOD(ROW(),2)=0</formula>
    </cfRule>
  </conditionalFormatting>
  <conditionalFormatting sqref="D6:F10 D12:F20 D22:F37">
    <cfRule type="expression" dxfId="9" priority="8">
      <formula>#REF!="Yes"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922D6-2B5F-4E4F-8639-65CEB0187017}">
  <sheetPr>
    <tabColor rgb="FFC00000"/>
  </sheetPr>
  <dimension ref="A1:Q54"/>
  <sheetViews>
    <sheetView workbookViewId="0">
      <selection activeCell="B2" sqref="B2"/>
    </sheetView>
  </sheetViews>
  <sheetFormatPr defaultColWidth="9.109375" defaultRowHeight="14.4"/>
  <cols>
    <col min="1" max="1" width="14" style="113" customWidth="1"/>
    <col min="2" max="2" width="8" style="15" customWidth="1"/>
    <col min="3" max="3" width="18.44140625" style="113" customWidth="1"/>
    <col min="4" max="5" width="15.6640625" style="15" customWidth="1"/>
    <col min="6" max="6" width="10.6640625" style="15" customWidth="1"/>
    <col min="7" max="7" width="12.33203125" style="15" customWidth="1"/>
    <col min="8" max="16" width="12.33203125" style="15" hidden="1" customWidth="1"/>
    <col min="17" max="17" width="0" style="15" hidden="1" customWidth="1"/>
    <col min="18" max="16384" width="9.109375" style="15"/>
  </cols>
  <sheetData>
    <row r="1" spans="1:17" ht="33.6" customHeight="1" thickBot="1">
      <c r="A1" s="625" t="s">
        <v>660</v>
      </c>
      <c r="B1" s="625"/>
      <c r="C1" s="625"/>
      <c r="D1" s="37"/>
      <c r="E1" s="37"/>
      <c r="F1" s="37"/>
      <c r="G1" s="37"/>
    </row>
    <row r="2" spans="1:17" ht="22.2" customHeight="1" thickBot="1">
      <c r="A2" s="407" t="s">
        <v>0</v>
      </c>
      <c r="B2" s="133">
        <v>1</v>
      </c>
      <c r="C2" s="88"/>
      <c r="D2" s="140"/>
      <c r="E2" s="140"/>
      <c r="F2" s="140"/>
    </row>
    <row r="3" spans="1:17" ht="25.8">
      <c r="A3" s="88"/>
      <c r="B3" s="134"/>
      <c r="C3" s="88"/>
      <c r="E3" s="163" t="s">
        <v>538</v>
      </c>
      <c r="F3" s="196" t="s">
        <v>539</v>
      </c>
    </row>
    <row r="4" spans="1:17" ht="16.2" thickBot="1">
      <c r="A4" s="408" t="s">
        <v>41</v>
      </c>
      <c r="B4" s="40" t="s">
        <v>98</v>
      </c>
      <c r="C4" s="408" t="s">
        <v>42</v>
      </c>
      <c r="D4" s="146" t="s">
        <v>239</v>
      </c>
      <c r="E4" s="197" t="s">
        <v>630</v>
      </c>
      <c r="F4" s="107" t="s">
        <v>543</v>
      </c>
      <c r="H4" s="404"/>
      <c r="I4" s="40" t="s">
        <v>41</v>
      </c>
      <c r="J4" s="40" t="s">
        <v>98</v>
      </c>
      <c r="K4" s="40" t="s">
        <v>42</v>
      </c>
      <c r="L4" s="40" t="s">
        <v>43</v>
      </c>
      <c r="M4" s="107" t="s">
        <v>542</v>
      </c>
      <c r="N4" s="107" t="s">
        <v>543</v>
      </c>
    </row>
    <row r="5" spans="1:17" ht="20.100000000000001" customHeight="1" thickTop="1">
      <c r="A5" s="632" t="s">
        <v>359</v>
      </c>
      <c r="B5" s="632"/>
      <c r="C5" s="632"/>
      <c r="D5" s="632"/>
      <c r="E5" s="632"/>
      <c r="F5" s="632"/>
      <c r="I5" s="632" t="s">
        <v>359</v>
      </c>
      <c r="J5" s="632"/>
      <c r="K5" s="632"/>
      <c r="L5" s="632"/>
      <c r="M5" s="632"/>
      <c r="N5" s="632"/>
    </row>
    <row r="6" spans="1:17">
      <c r="A6" s="113" t="s">
        <v>661</v>
      </c>
      <c r="B6" s="15">
        <v>5</v>
      </c>
      <c r="C6" s="113" t="s">
        <v>545</v>
      </c>
      <c r="D6" s="141" t="s">
        <v>116</v>
      </c>
      <c r="E6" s="409">
        <f>M6*$B$2</f>
        <v>4331</v>
      </c>
      <c r="F6" s="252">
        <f>N6*$B$2</f>
        <v>4813</v>
      </c>
      <c r="I6" s="15" t="s">
        <v>661</v>
      </c>
      <c r="J6" s="15">
        <v>5</v>
      </c>
      <c r="K6" s="15" t="s">
        <v>545</v>
      </c>
      <c r="L6" s="15" t="s">
        <v>552</v>
      </c>
      <c r="M6" s="294">
        <v>4331</v>
      </c>
      <c r="N6" s="294">
        <v>4813</v>
      </c>
      <c r="P6" s="294"/>
      <c r="Q6" s="294"/>
    </row>
    <row r="7" spans="1:17">
      <c r="A7" s="113" t="s">
        <v>662</v>
      </c>
      <c r="B7" s="15">
        <v>7.5</v>
      </c>
      <c r="C7" s="113" t="s">
        <v>545</v>
      </c>
      <c r="D7" s="141" t="s">
        <v>291</v>
      </c>
      <c r="E7" s="409">
        <f t="shared" ref="E7:E12" si="0">M7*$B$2</f>
        <v>4698</v>
      </c>
      <c r="F7" s="252">
        <f t="shared" ref="F7:F12" si="1">N7*$B$2</f>
        <v>5220</v>
      </c>
      <c r="I7" s="15" t="s">
        <v>662</v>
      </c>
      <c r="J7" s="15">
        <v>7.5</v>
      </c>
      <c r="K7" s="15" t="s">
        <v>545</v>
      </c>
      <c r="L7" s="15" t="s">
        <v>555</v>
      </c>
      <c r="M7" s="294">
        <v>4698</v>
      </c>
      <c r="N7" s="294">
        <v>5220</v>
      </c>
      <c r="P7" s="294"/>
      <c r="Q7" s="294"/>
    </row>
    <row r="8" spans="1:17">
      <c r="A8" s="113" t="s">
        <v>663</v>
      </c>
      <c r="B8" s="15">
        <v>10</v>
      </c>
      <c r="C8" s="113" t="s">
        <v>545</v>
      </c>
      <c r="D8" s="141" t="s">
        <v>170</v>
      </c>
      <c r="E8" s="409">
        <f t="shared" si="0"/>
        <v>4922</v>
      </c>
      <c r="F8" s="252">
        <f t="shared" si="1"/>
        <v>5468</v>
      </c>
      <c r="I8" s="15" t="s">
        <v>663</v>
      </c>
      <c r="J8" s="15">
        <v>10</v>
      </c>
      <c r="K8" s="15" t="s">
        <v>545</v>
      </c>
      <c r="L8" s="15" t="s">
        <v>558</v>
      </c>
      <c r="M8" s="294">
        <v>4922</v>
      </c>
      <c r="N8" s="294">
        <v>5468</v>
      </c>
      <c r="P8" s="294"/>
      <c r="Q8" s="294"/>
    </row>
    <row r="9" spans="1:17">
      <c r="A9" s="113" t="s">
        <v>664</v>
      </c>
      <c r="B9" s="15">
        <v>15</v>
      </c>
      <c r="C9" s="113" t="s">
        <v>545</v>
      </c>
      <c r="D9" s="141" t="s">
        <v>153</v>
      </c>
      <c r="E9" s="409">
        <f t="shared" si="0"/>
        <v>5774</v>
      </c>
      <c r="F9" s="252">
        <f t="shared" si="1"/>
        <v>6416</v>
      </c>
      <c r="I9" s="15" t="s">
        <v>664</v>
      </c>
      <c r="J9" s="15">
        <v>15</v>
      </c>
      <c r="K9" s="15" t="s">
        <v>545</v>
      </c>
      <c r="L9" s="15" t="s">
        <v>561</v>
      </c>
      <c r="M9" s="294">
        <v>5774</v>
      </c>
      <c r="N9" s="294">
        <v>6416</v>
      </c>
      <c r="P9" s="294"/>
      <c r="Q9" s="294"/>
    </row>
    <row r="10" spans="1:17">
      <c r="A10" s="113" t="s">
        <v>665</v>
      </c>
      <c r="B10" s="15">
        <v>20</v>
      </c>
      <c r="C10" s="113" t="s">
        <v>545</v>
      </c>
      <c r="D10" s="141" t="s">
        <v>309</v>
      </c>
      <c r="E10" s="409">
        <f t="shared" si="0"/>
        <v>6694</v>
      </c>
      <c r="F10" s="252">
        <f t="shared" si="1"/>
        <v>7438</v>
      </c>
      <c r="I10" s="15" t="s">
        <v>665</v>
      </c>
      <c r="J10" s="15">
        <v>20</v>
      </c>
      <c r="K10" s="15" t="s">
        <v>545</v>
      </c>
      <c r="L10" s="15" t="s">
        <v>563</v>
      </c>
      <c r="M10" s="294">
        <v>6694</v>
      </c>
      <c r="N10" s="294">
        <v>7438</v>
      </c>
      <c r="P10" s="294"/>
      <c r="Q10" s="294"/>
    </row>
    <row r="11" spans="1:17">
      <c r="A11" s="113" t="s">
        <v>666</v>
      </c>
      <c r="B11" s="15">
        <v>25</v>
      </c>
      <c r="C11" s="113" t="s">
        <v>545</v>
      </c>
      <c r="D11" s="141" t="s">
        <v>368</v>
      </c>
      <c r="E11" s="409">
        <f t="shared" si="0"/>
        <v>7911</v>
      </c>
      <c r="F11" s="252">
        <f t="shared" si="1"/>
        <v>8790</v>
      </c>
      <c r="I11" s="15" t="s">
        <v>666</v>
      </c>
      <c r="J11" s="15">
        <v>25</v>
      </c>
      <c r="K11" s="15" t="s">
        <v>545</v>
      </c>
      <c r="L11" s="15" t="s">
        <v>565</v>
      </c>
      <c r="M11" s="294">
        <v>7911</v>
      </c>
      <c r="N11" s="294">
        <v>8790</v>
      </c>
      <c r="P11" s="294"/>
      <c r="Q11" s="294"/>
    </row>
    <row r="12" spans="1:17">
      <c r="A12" s="113" t="s">
        <v>667</v>
      </c>
      <c r="B12" s="15">
        <v>30</v>
      </c>
      <c r="C12" s="113" t="s">
        <v>545</v>
      </c>
      <c r="D12" s="141" t="s">
        <v>326</v>
      </c>
      <c r="E12" s="409">
        <f t="shared" si="0"/>
        <v>9504</v>
      </c>
      <c r="F12" s="252">
        <f t="shared" si="1"/>
        <v>10560</v>
      </c>
      <c r="I12" s="15" t="s">
        <v>667</v>
      </c>
      <c r="J12" s="15">
        <v>30</v>
      </c>
      <c r="K12" s="15" t="s">
        <v>545</v>
      </c>
      <c r="L12" s="15" t="s">
        <v>567</v>
      </c>
      <c r="M12" s="294">
        <v>9504</v>
      </c>
      <c r="N12" s="294">
        <v>10560</v>
      </c>
      <c r="P12" s="294"/>
      <c r="Q12" s="294"/>
    </row>
    <row r="13" spans="1:17" ht="20.100000000000001" customHeight="1">
      <c r="A13" s="632" t="s">
        <v>370</v>
      </c>
      <c r="B13" s="632"/>
      <c r="C13" s="632"/>
      <c r="D13" s="632"/>
      <c r="E13" s="632"/>
      <c r="F13" s="632"/>
      <c r="I13" s="632" t="s">
        <v>370</v>
      </c>
      <c r="J13" s="632"/>
      <c r="K13" s="632"/>
      <c r="L13" s="632"/>
      <c r="M13" s="632"/>
      <c r="N13" s="632"/>
      <c r="P13" s="294"/>
    </row>
    <row r="14" spans="1:17" ht="14.4" customHeight="1">
      <c r="A14" s="198" t="s">
        <v>668</v>
      </c>
      <c r="B14" s="80">
        <v>5</v>
      </c>
      <c r="C14" s="113" t="s">
        <v>571</v>
      </c>
      <c r="D14" s="199" t="s">
        <v>129</v>
      </c>
      <c r="E14" s="409">
        <f t="shared" ref="E14:E23" si="2">M14*$B$2</f>
        <v>7475</v>
      </c>
      <c r="F14" s="252">
        <f t="shared" ref="F14:F23" si="3">N14*$B$2</f>
        <v>8306</v>
      </c>
      <c r="I14" s="80" t="s">
        <v>668</v>
      </c>
      <c r="J14" s="80">
        <v>5</v>
      </c>
      <c r="K14" s="80" t="s">
        <v>571</v>
      </c>
      <c r="L14" s="80" t="s">
        <v>129</v>
      </c>
      <c r="M14" s="294">
        <v>7475</v>
      </c>
      <c r="N14" s="294">
        <v>8306</v>
      </c>
      <c r="P14" s="294"/>
      <c r="Q14" s="294"/>
    </row>
    <row r="15" spans="1:17" ht="14.4" customHeight="1">
      <c r="A15" s="198" t="s">
        <v>669</v>
      </c>
      <c r="B15" s="80">
        <v>7</v>
      </c>
      <c r="C15" s="113" t="s">
        <v>571</v>
      </c>
      <c r="D15" s="200" t="s">
        <v>162</v>
      </c>
      <c r="E15" s="409">
        <f t="shared" si="2"/>
        <v>7839</v>
      </c>
      <c r="F15" s="252">
        <f t="shared" si="3"/>
        <v>8710</v>
      </c>
      <c r="I15" s="80" t="s">
        <v>669</v>
      </c>
      <c r="J15" s="80">
        <v>7</v>
      </c>
      <c r="K15" s="80" t="s">
        <v>571</v>
      </c>
      <c r="L15" s="80" t="s">
        <v>162</v>
      </c>
      <c r="M15" s="294">
        <v>7839</v>
      </c>
      <c r="N15" s="294">
        <v>8710</v>
      </c>
      <c r="P15" s="294"/>
      <c r="Q15" s="294"/>
    </row>
    <row r="16" spans="1:17" ht="14.4" customHeight="1">
      <c r="A16" s="198" t="s">
        <v>670</v>
      </c>
      <c r="B16" s="80">
        <v>10</v>
      </c>
      <c r="C16" s="113" t="s">
        <v>571</v>
      </c>
      <c r="D16" s="200" t="s">
        <v>116</v>
      </c>
      <c r="E16" s="409">
        <f t="shared" si="2"/>
        <v>7970</v>
      </c>
      <c r="F16" s="252">
        <f t="shared" si="3"/>
        <v>8855</v>
      </c>
      <c r="I16" s="80" t="s">
        <v>670</v>
      </c>
      <c r="J16" s="80">
        <v>10</v>
      </c>
      <c r="K16" s="80" t="s">
        <v>571</v>
      </c>
      <c r="L16" s="80" t="s">
        <v>116</v>
      </c>
      <c r="M16" s="294">
        <v>7970</v>
      </c>
      <c r="N16" s="294">
        <v>8855</v>
      </c>
      <c r="P16" s="294"/>
      <c r="Q16" s="294"/>
    </row>
    <row r="17" spans="1:17" ht="14.4" customHeight="1">
      <c r="A17" s="198" t="s">
        <v>671</v>
      </c>
      <c r="B17" s="80">
        <v>15</v>
      </c>
      <c r="C17" s="113" t="s">
        <v>571</v>
      </c>
      <c r="D17" s="200" t="s">
        <v>291</v>
      </c>
      <c r="E17" s="409">
        <f t="shared" si="2"/>
        <v>9390</v>
      </c>
      <c r="F17" s="252">
        <f t="shared" si="3"/>
        <v>10433</v>
      </c>
      <c r="I17" s="80" t="s">
        <v>671</v>
      </c>
      <c r="J17" s="80">
        <v>15</v>
      </c>
      <c r="K17" s="80" t="s">
        <v>571</v>
      </c>
      <c r="L17" s="80" t="s">
        <v>291</v>
      </c>
      <c r="M17" s="294">
        <v>9390</v>
      </c>
      <c r="N17" s="294">
        <v>10433</v>
      </c>
      <c r="P17" s="294"/>
      <c r="Q17" s="294"/>
    </row>
    <row r="18" spans="1:17" ht="14.4" customHeight="1">
      <c r="A18" s="198" t="s">
        <v>672</v>
      </c>
      <c r="B18" s="80">
        <v>20</v>
      </c>
      <c r="C18" s="113" t="s">
        <v>571</v>
      </c>
      <c r="D18" s="200" t="s">
        <v>170</v>
      </c>
      <c r="E18" s="409">
        <f t="shared" si="2"/>
        <v>10589</v>
      </c>
      <c r="F18" s="252">
        <f t="shared" si="3"/>
        <v>11766</v>
      </c>
      <c r="I18" s="80" t="s">
        <v>672</v>
      </c>
      <c r="J18" s="80">
        <v>20</v>
      </c>
      <c r="K18" s="80" t="s">
        <v>571</v>
      </c>
      <c r="L18" s="80" t="s">
        <v>170</v>
      </c>
      <c r="M18" s="294">
        <v>10589</v>
      </c>
      <c r="N18" s="294">
        <v>11766</v>
      </c>
      <c r="P18" s="294"/>
      <c r="Q18" s="294"/>
    </row>
    <row r="19" spans="1:17" ht="14.4" customHeight="1">
      <c r="A19" s="198" t="s">
        <v>673</v>
      </c>
      <c r="B19" s="80">
        <v>30</v>
      </c>
      <c r="C19" s="113" t="s">
        <v>571</v>
      </c>
      <c r="D19" s="200" t="s">
        <v>153</v>
      </c>
      <c r="E19" s="409">
        <f t="shared" si="2"/>
        <v>13092</v>
      </c>
      <c r="F19" s="252">
        <f t="shared" si="3"/>
        <v>14547</v>
      </c>
      <c r="I19" s="80" t="s">
        <v>673</v>
      </c>
      <c r="J19" s="80">
        <v>30</v>
      </c>
      <c r="K19" s="80" t="s">
        <v>571</v>
      </c>
      <c r="L19" s="80" t="s">
        <v>153</v>
      </c>
      <c r="M19" s="294">
        <v>13092</v>
      </c>
      <c r="N19" s="294">
        <v>14547</v>
      </c>
      <c r="P19" s="294"/>
      <c r="Q19" s="294"/>
    </row>
    <row r="20" spans="1:17" ht="14.4" customHeight="1">
      <c r="A20" s="198" t="s">
        <v>674</v>
      </c>
      <c r="B20" s="80">
        <v>40</v>
      </c>
      <c r="C20" s="113" t="s">
        <v>571</v>
      </c>
      <c r="D20" s="200" t="s">
        <v>309</v>
      </c>
      <c r="E20" s="409">
        <f t="shared" si="2"/>
        <v>17176</v>
      </c>
      <c r="F20" s="252">
        <f t="shared" si="3"/>
        <v>19084</v>
      </c>
      <c r="I20" s="80" t="s">
        <v>674</v>
      </c>
      <c r="J20" s="80">
        <v>40</v>
      </c>
      <c r="K20" s="80" t="s">
        <v>571</v>
      </c>
      <c r="L20" s="80" t="s">
        <v>309</v>
      </c>
      <c r="M20" s="294">
        <v>17176</v>
      </c>
      <c r="N20" s="294">
        <v>19084</v>
      </c>
      <c r="P20" s="294"/>
      <c r="Q20" s="294"/>
    </row>
    <row r="21" spans="1:17">
      <c r="A21" s="198" t="s">
        <v>675</v>
      </c>
      <c r="B21" s="15">
        <v>50</v>
      </c>
      <c r="C21" s="113" t="s">
        <v>571</v>
      </c>
      <c r="D21" s="148" t="s">
        <v>179</v>
      </c>
      <c r="E21" s="409">
        <f t="shared" si="2"/>
        <v>20530</v>
      </c>
      <c r="F21" s="252">
        <f t="shared" si="3"/>
        <v>22811</v>
      </c>
      <c r="I21" s="15" t="s">
        <v>675</v>
      </c>
      <c r="J21" s="15">
        <v>50</v>
      </c>
      <c r="K21" s="15" t="s">
        <v>571</v>
      </c>
      <c r="L21" s="15" t="s">
        <v>179</v>
      </c>
      <c r="M21" s="294">
        <v>20530</v>
      </c>
      <c r="N21" s="294">
        <v>22811</v>
      </c>
      <c r="P21" s="294"/>
      <c r="Q21" s="294"/>
    </row>
    <row r="22" spans="1:17">
      <c r="A22" s="198" t="s">
        <v>676</v>
      </c>
      <c r="B22" s="15">
        <v>60</v>
      </c>
      <c r="C22" s="113" t="s">
        <v>571</v>
      </c>
      <c r="D22" s="148" t="s">
        <v>326</v>
      </c>
      <c r="E22" s="409">
        <f t="shared" si="2"/>
        <v>24692</v>
      </c>
      <c r="F22" s="252">
        <f t="shared" si="3"/>
        <v>27436</v>
      </c>
      <c r="I22" s="15" t="s">
        <v>676</v>
      </c>
      <c r="J22" s="15">
        <v>60</v>
      </c>
      <c r="K22" s="15" t="s">
        <v>571</v>
      </c>
      <c r="L22" s="15" t="s">
        <v>326</v>
      </c>
      <c r="M22" s="294">
        <v>24692</v>
      </c>
      <c r="N22" s="294">
        <v>27436</v>
      </c>
      <c r="P22" s="294"/>
      <c r="Q22" s="294"/>
    </row>
    <row r="23" spans="1:17">
      <c r="A23" s="198" t="s">
        <v>677</v>
      </c>
      <c r="B23" s="15">
        <v>75</v>
      </c>
      <c r="C23" s="113" t="s">
        <v>571</v>
      </c>
      <c r="D23" s="148" t="s">
        <v>182</v>
      </c>
      <c r="E23" s="409">
        <f t="shared" si="2"/>
        <v>27247</v>
      </c>
      <c r="F23" s="252">
        <f t="shared" si="3"/>
        <v>30274</v>
      </c>
      <c r="I23" s="15" t="s">
        <v>677</v>
      </c>
      <c r="J23" s="15">
        <v>75</v>
      </c>
      <c r="K23" s="15" t="s">
        <v>571</v>
      </c>
      <c r="L23" s="15" t="s">
        <v>182</v>
      </c>
      <c r="M23" s="294">
        <v>27247</v>
      </c>
      <c r="N23" s="294">
        <v>30274</v>
      </c>
      <c r="P23" s="294"/>
      <c r="Q23" s="294"/>
    </row>
    <row r="24" spans="1:17" ht="20.100000000000001" customHeight="1">
      <c r="A24" s="632" t="s">
        <v>383</v>
      </c>
      <c r="B24" s="632"/>
      <c r="C24" s="632"/>
      <c r="D24" s="632"/>
      <c r="E24" s="632"/>
      <c r="F24" s="632"/>
      <c r="I24" s="632" t="s">
        <v>383</v>
      </c>
      <c r="J24" s="632"/>
      <c r="K24" s="632"/>
      <c r="L24" s="632"/>
      <c r="M24" s="632"/>
      <c r="N24" s="632"/>
      <c r="P24" s="294"/>
    </row>
    <row r="25" spans="1:17">
      <c r="A25" s="113" t="s">
        <v>678</v>
      </c>
      <c r="B25" s="15">
        <v>5</v>
      </c>
      <c r="C25" s="113" t="s">
        <v>576</v>
      </c>
      <c r="D25" s="148" t="s">
        <v>129</v>
      </c>
      <c r="E25" s="409">
        <f t="shared" ref="E25:E41" si="4">M25*$B$2</f>
        <v>4321</v>
      </c>
      <c r="F25" s="252">
        <f t="shared" ref="F25:F41" si="5">N25*$B$2</f>
        <v>4801</v>
      </c>
      <c r="I25" s="15" t="s">
        <v>678</v>
      </c>
      <c r="J25" s="15">
        <v>5</v>
      </c>
      <c r="K25" s="15" t="s">
        <v>576</v>
      </c>
      <c r="L25" s="15" t="s">
        <v>129</v>
      </c>
      <c r="M25" s="294">
        <v>4321</v>
      </c>
      <c r="N25" s="294">
        <v>4801</v>
      </c>
      <c r="P25" s="294"/>
      <c r="Q25" s="294"/>
    </row>
    <row r="26" spans="1:17">
      <c r="A26" s="113" t="s">
        <v>679</v>
      </c>
      <c r="B26" s="15">
        <v>7.5</v>
      </c>
      <c r="C26" s="113" t="s">
        <v>576</v>
      </c>
      <c r="D26" s="141" t="s">
        <v>162</v>
      </c>
      <c r="E26" s="409">
        <f t="shared" si="4"/>
        <v>4683</v>
      </c>
      <c r="F26" s="252">
        <f t="shared" si="5"/>
        <v>5203</v>
      </c>
      <c r="I26" s="15" t="s">
        <v>679</v>
      </c>
      <c r="J26" s="15">
        <v>7.5</v>
      </c>
      <c r="K26" s="15" t="s">
        <v>576</v>
      </c>
      <c r="L26" s="15" t="s">
        <v>162</v>
      </c>
      <c r="M26" s="294">
        <v>4683</v>
      </c>
      <c r="N26" s="294">
        <v>5203</v>
      </c>
      <c r="P26" s="294"/>
      <c r="Q26" s="294"/>
    </row>
    <row r="27" spans="1:17">
      <c r="A27" s="113" t="s">
        <v>680</v>
      </c>
      <c r="B27" s="15">
        <v>10</v>
      </c>
      <c r="C27" s="113" t="s">
        <v>576</v>
      </c>
      <c r="D27" s="141" t="s">
        <v>116</v>
      </c>
      <c r="E27" s="409">
        <f t="shared" si="4"/>
        <v>4962</v>
      </c>
      <c r="F27" s="252">
        <f t="shared" si="5"/>
        <v>5514</v>
      </c>
      <c r="I27" s="15" t="s">
        <v>680</v>
      </c>
      <c r="J27" s="15">
        <v>10</v>
      </c>
      <c r="K27" s="15" t="s">
        <v>576</v>
      </c>
      <c r="L27" s="15" t="s">
        <v>116</v>
      </c>
      <c r="M27" s="294">
        <v>4962</v>
      </c>
      <c r="N27" s="294">
        <v>5514</v>
      </c>
      <c r="P27" s="294"/>
      <c r="Q27" s="294"/>
    </row>
    <row r="28" spans="1:17">
      <c r="A28" s="113" t="s">
        <v>681</v>
      </c>
      <c r="B28" s="15">
        <v>15</v>
      </c>
      <c r="C28" s="113" t="s">
        <v>576</v>
      </c>
      <c r="D28" s="141" t="s">
        <v>167</v>
      </c>
      <c r="E28" s="409">
        <f t="shared" si="4"/>
        <v>5776</v>
      </c>
      <c r="F28" s="252">
        <f t="shared" si="5"/>
        <v>6417</v>
      </c>
      <c r="I28" s="15" t="s">
        <v>681</v>
      </c>
      <c r="J28" s="15">
        <v>15</v>
      </c>
      <c r="K28" s="15" t="s">
        <v>576</v>
      </c>
      <c r="L28" s="15" t="s">
        <v>167</v>
      </c>
      <c r="M28" s="294">
        <v>5776</v>
      </c>
      <c r="N28" s="294">
        <v>6417</v>
      </c>
      <c r="P28" s="294"/>
      <c r="Q28" s="294"/>
    </row>
    <row r="29" spans="1:17">
      <c r="A29" s="113" t="s">
        <v>682</v>
      </c>
      <c r="B29" s="15">
        <v>20</v>
      </c>
      <c r="C29" s="113" t="s">
        <v>576</v>
      </c>
      <c r="D29" s="141" t="s">
        <v>170</v>
      </c>
      <c r="E29" s="409">
        <f t="shared" si="4"/>
        <v>6698</v>
      </c>
      <c r="F29" s="252">
        <f t="shared" si="5"/>
        <v>7443</v>
      </c>
      <c r="I29" s="15" t="s">
        <v>682</v>
      </c>
      <c r="J29" s="15">
        <v>20</v>
      </c>
      <c r="K29" s="15" t="s">
        <v>576</v>
      </c>
      <c r="L29" s="15" t="s">
        <v>170</v>
      </c>
      <c r="M29" s="294">
        <v>6698</v>
      </c>
      <c r="N29" s="294">
        <v>7443</v>
      </c>
      <c r="P29" s="294"/>
      <c r="Q29" s="294"/>
    </row>
    <row r="30" spans="1:17">
      <c r="A30" s="113" t="s">
        <v>883</v>
      </c>
      <c r="B30" s="15">
        <v>25</v>
      </c>
      <c r="C30" s="113" t="s">
        <v>576</v>
      </c>
      <c r="D30" s="141" t="s">
        <v>173</v>
      </c>
      <c r="E30" s="409">
        <f t="shared" si="4"/>
        <v>7291</v>
      </c>
      <c r="F30" s="252">
        <f t="shared" si="5"/>
        <v>8145</v>
      </c>
      <c r="I30" s="15" t="s">
        <v>883</v>
      </c>
      <c r="J30" s="15">
        <v>25</v>
      </c>
      <c r="K30" s="15" t="s">
        <v>576</v>
      </c>
      <c r="L30" s="15" t="s">
        <v>173</v>
      </c>
      <c r="M30" s="294">
        <v>7291</v>
      </c>
      <c r="N30" s="294">
        <v>8145</v>
      </c>
      <c r="P30" s="294"/>
      <c r="Q30" s="294"/>
    </row>
    <row r="31" spans="1:17">
      <c r="A31" s="113" t="s">
        <v>683</v>
      </c>
      <c r="B31" s="15">
        <v>30</v>
      </c>
      <c r="C31" s="113" t="s">
        <v>576</v>
      </c>
      <c r="D31" s="141" t="s">
        <v>153</v>
      </c>
      <c r="E31" s="409">
        <f t="shared" si="4"/>
        <v>7693</v>
      </c>
      <c r="F31" s="252">
        <f t="shared" si="5"/>
        <v>8547</v>
      </c>
      <c r="I31" s="15" t="s">
        <v>683</v>
      </c>
      <c r="J31" s="15">
        <v>30</v>
      </c>
      <c r="K31" s="15" t="s">
        <v>576</v>
      </c>
      <c r="L31" s="15" t="s">
        <v>153</v>
      </c>
      <c r="M31" s="294">
        <v>7693</v>
      </c>
      <c r="N31" s="294">
        <v>8547</v>
      </c>
      <c r="P31" s="294"/>
      <c r="Q31" s="294"/>
    </row>
    <row r="32" spans="1:17">
      <c r="A32" s="113" t="s">
        <v>684</v>
      </c>
      <c r="B32" s="15">
        <v>40</v>
      </c>
      <c r="C32" s="113" t="s">
        <v>576</v>
      </c>
      <c r="D32" s="141" t="s">
        <v>309</v>
      </c>
      <c r="E32" s="409">
        <f t="shared" si="4"/>
        <v>9842</v>
      </c>
      <c r="F32" s="252">
        <f t="shared" si="5"/>
        <v>10936</v>
      </c>
      <c r="I32" s="15" t="s">
        <v>684</v>
      </c>
      <c r="J32" s="15">
        <v>40</v>
      </c>
      <c r="K32" s="15" t="s">
        <v>576</v>
      </c>
      <c r="L32" s="15" t="s">
        <v>309</v>
      </c>
      <c r="M32" s="294">
        <v>9842</v>
      </c>
      <c r="N32" s="294">
        <v>10936</v>
      </c>
      <c r="P32" s="294"/>
      <c r="Q32" s="294"/>
    </row>
    <row r="33" spans="1:17">
      <c r="A33" s="113" t="s">
        <v>685</v>
      </c>
      <c r="B33" s="15">
        <v>50</v>
      </c>
      <c r="C33" s="113" t="s">
        <v>576</v>
      </c>
      <c r="D33" s="141" t="s">
        <v>179</v>
      </c>
      <c r="E33" s="409">
        <f t="shared" si="4"/>
        <v>11051</v>
      </c>
      <c r="F33" s="252">
        <f t="shared" si="5"/>
        <v>12279</v>
      </c>
      <c r="I33" s="15" t="s">
        <v>685</v>
      </c>
      <c r="J33" s="15">
        <v>50</v>
      </c>
      <c r="K33" s="15" t="s">
        <v>576</v>
      </c>
      <c r="L33" s="15" t="s">
        <v>179</v>
      </c>
      <c r="M33" s="294">
        <v>11051</v>
      </c>
      <c r="N33" s="294">
        <v>12279</v>
      </c>
      <c r="P33" s="294"/>
      <c r="Q33" s="294"/>
    </row>
    <row r="34" spans="1:17">
      <c r="A34" s="113" t="s">
        <v>686</v>
      </c>
      <c r="B34" s="15">
        <v>60</v>
      </c>
      <c r="C34" s="113" t="s">
        <v>576</v>
      </c>
      <c r="D34" s="141" t="s">
        <v>326</v>
      </c>
      <c r="E34" s="409">
        <f t="shared" si="4"/>
        <v>12833</v>
      </c>
      <c r="F34" s="252">
        <f t="shared" si="5"/>
        <v>14259</v>
      </c>
      <c r="I34" s="15" t="s">
        <v>686</v>
      </c>
      <c r="J34" s="15">
        <v>60</v>
      </c>
      <c r="K34" s="15" t="s">
        <v>576</v>
      </c>
      <c r="L34" s="15" t="s">
        <v>326</v>
      </c>
      <c r="M34" s="294">
        <v>12833</v>
      </c>
      <c r="N34" s="294">
        <v>14259</v>
      </c>
      <c r="P34" s="294"/>
      <c r="Q34" s="294"/>
    </row>
    <row r="35" spans="1:17">
      <c r="A35" s="113" t="s">
        <v>687</v>
      </c>
      <c r="B35" s="15">
        <v>75</v>
      </c>
      <c r="C35" s="113" t="s">
        <v>576</v>
      </c>
      <c r="D35" s="141" t="s">
        <v>182</v>
      </c>
      <c r="E35" s="409">
        <f t="shared" si="4"/>
        <v>17302</v>
      </c>
      <c r="F35" s="252">
        <f t="shared" si="5"/>
        <v>19225</v>
      </c>
      <c r="I35" s="15" t="s">
        <v>687</v>
      </c>
      <c r="J35" s="15">
        <v>75</v>
      </c>
      <c r="K35" s="15" t="s">
        <v>576</v>
      </c>
      <c r="L35" s="15" t="s">
        <v>182</v>
      </c>
      <c r="M35" s="294">
        <v>17302</v>
      </c>
      <c r="N35" s="294">
        <v>19225</v>
      </c>
      <c r="P35" s="294"/>
      <c r="Q35" s="294"/>
    </row>
    <row r="36" spans="1:17">
      <c r="A36" s="113" t="s">
        <v>688</v>
      </c>
      <c r="B36" s="15">
        <v>100</v>
      </c>
      <c r="C36" s="113" t="s">
        <v>576</v>
      </c>
      <c r="D36" s="141" t="s">
        <v>185</v>
      </c>
      <c r="E36" s="409">
        <f t="shared" si="4"/>
        <v>20869</v>
      </c>
      <c r="F36" s="252">
        <f t="shared" si="5"/>
        <v>23188</v>
      </c>
      <c r="I36" s="15" t="s">
        <v>688</v>
      </c>
      <c r="J36" s="15">
        <v>100</v>
      </c>
      <c r="K36" s="15" t="s">
        <v>576</v>
      </c>
      <c r="L36" s="15" t="s">
        <v>185</v>
      </c>
      <c r="M36" s="294">
        <v>20869</v>
      </c>
      <c r="N36" s="294">
        <v>23188</v>
      </c>
      <c r="P36" s="294"/>
      <c r="Q36" s="294"/>
    </row>
    <row r="37" spans="1:17">
      <c r="A37" s="113" t="s">
        <v>689</v>
      </c>
      <c r="B37" s="15">
        <v>125</v>
      </c>
      <c r="C37" s="113" t="s">
        <v>576</v>
      </c>
      <c r="D37" s="141" t="s">
        <v>330</v>
      </c>
      <c r="E37" s="409">
        <f t="shared" si="4"/>
        <v>25321</v>
      </c>
      <c r="F37" s="252">
        <f t="shared" si="5"/>
        <v>28135</v>
      </c>
      <c r="I37" s="15" t="s">
        <v>689</v>
      </c>
      <c r="J37" s="15">
        <v>125</v>
      </c>
      <c r="K37" s="15" t="s">
        <v>576</v>
      </c>
      <c r="L37" s="15" t="s">
        <v>330</v>
      </c>
      <c r="M37" s="294">
        <v>25321</v>
      </c>
      <c r="N37" s="294">
        <v>28135</v>
      </c>
      <c r="P37" s="294"/>
      <c r="Q37" s="294"/>
    </row>
    <row r="38" spans="1:17">
      <c r="A38" s="113" t="s">
        <v>690</v>
      </c>
      <c r="B38" s="15">
        <v>150</v>
      </c>
      <c r="C38" s="113" t="s">
        <v>576</v>
      </c>
      <c r="D38" s="141" t="s">
        <v>332</v>
      </c>
      <c r="E38" s="409">
        <f t="shared" si="4"/>
        <v>27309</v>
      </c>
      <c r="F38" s="252">
        <f t="shared" si="5"/>
        <v>30344</v>
      </c>
      <c r="I38" s="15" t="s">
        <v>690</v>
      </c>
      <c r="J38" s="15">
        <v>150</v>
      </c>
      <c r="K38" s="15" t="s">
        <v>576</v>
      </c>
      <c r="L38" s="15" t="s">
        <v>332</v>
      </c>
      <c r="M38" s="294">
        <v>27309</v>
      </c>
      <c r="N38" s="294">
        <v>30344</v>
      </c>
      <c r="P38" s="294"/>
      <c r="Q38" s="294"/>
    </row>
    <row r="39" spans="1:17">
      <c r="A39" s="113" t="s">
        <v>691</v>
      </c>
      <c r="B39" s="15">
        <v>200</v>
      </c>
      <c r="C39" s="113" t="s">
        <v>576</v>
      </c>
      <c r="D39" s="141" t="s">
        <v>399</v>
      </c>
      <c r="E39" s="409">
        <f t="shared" si="4"/>
        <v>32216</v>
      </c>
      <c r="F39" s="252">
        <f t="shared" si="5"/>
        <v>35796</v>
      </c>
      <c r="I39" s="15" t="s">
        <v>691</v>
      </c>
      <c r="J39" s="15">
        <v>200</v>
      </c>
      <c r="K39" s="15" t="s">
        <v>576</v>
      </c>
      <c r="L39" s="15" t="s">
        <v>399</v>
      </c>
      <c r="M39" s="294">
        <v>32216</v>
      </c>
      <c r="N39" s="294">
        <v>35796</v>
      </c>
      <c r="P39" s="294"/>
      <c r="Q39" s="294"/>
    </row>
    <row r="40" spans="1:17">
      <c r="A40" s="113" t="s">
        <v>692</v>
      </c>
      <c r="B40" s="15">
        <v>250</v>
      </c>
      <c r="C40" s="113" t="s">
        <v>576</v>
      </c>
      <c r="D40" s="141" t="s">
        <v>401</v>
      </c>
      <c r="E40" s="409">
        <f t="shared" si="4"/>
        <v>41938</v>
      </c>
      <c r="F40" s="252">
        <f t="shared" si="5"/>
        <v>46598</v>
      </c>
      <c r="I40" s="15" t="s">
        <v>692</v>
      </c>
      <c r="J40" s="15">
        <v>250</v>
      </c>
      <c r="K40" s="15" t="s">
        <v>576</v>
      </c>
      <c r="L40" s="15" t="s">
        <v>401</v>
      </c>
      <c r="M40" s="294">
        <v>41938</v>
      </c>
      <c r="N40" s="294">
        <v>46598</v>
      </c>
      <c r="P40" s="294"/>
      <c r="Q40" s="294"/>
    </row>
    <row r="41" spans="1:17">
      <c r="A41" s="113" t="s">
        <v>693</v>
      </c>
      <c r="B41" s="15">
        <v>300</v>
      </c>
      <c r="C41" s="113" t="s">
        <v>576</v>
      </c>
      <c r="D41" s="141" t="s">
        <v>618</v>
      </c>
      <c r="E41" s="409">
        <f t="shared" si="4"/>
        <v>47603</v>
      </c>
      <c r="F41" s="252">
        <f t="shared" si="5"/>
        <v>52893</v>
      </c>
      <c r="I41" s="15" t="s">
        <v>693</v>
      </c>
      <c r="J41" s="15">
        <v>300</v>
      </c>
      <c r="K41" s="15" t="s">
        <v>576</v>
      </c>
      <c r="L41" s="15" t="s">
        <v>618</v>
      </c>
      <c r="M41" s="294">
        <v>47603</v>
      </c>
      <c r="N41" s="294">
        <v>52893</v>
      </c>
      <c r="P41" s="294"/>
      <c r="Q41" s="294"/>
    </row>
    <row r="42" spans="1:17" hidden="1">
      <c r="A42" s="113" t="s">
        <v>694</v>
      </c>
      <c r="B42" s="15">
        <v>350</v>
      </c>
      <c r="C42" s="113" t="s">
        <v>576</v>
      </c>
      <c r="D42" s="141" t="s">
        <v>405</v>
      </c>
      <c r="E42" s="252" t="s">
        <v>547</v>
      </c>
      <c r="F42" s="384">
        <f>IFERROR(N42*$B$2*IF(#REF!="Yes",1+$H$4,1),N42)</f>
        <v>63298.455999999998</v>
      </c>
      <c r="I42" s="15" t="s">
        <v>694</v>
      </c>
      <c r="J42" s="15">
        <v>350</v>
      </c>
      <c r="K42" s="15" t="s">
        <v>576</v>
      </c>
      <c r="L42" s="15" t="s">
        <v>405</v>
      </c>
      <c r="M42" s="294">
        <v>55414.850399999996</v>
      </c>
      <c r="N42" s="294">
        <v>63298.455999999998</v>
      </c>
    </row>
    <row r="43" spans="1:17" hidden="1">
      <c r="A43" s="113" t="s">
        <v>695</v>
      </c>
      <c r="B43" s="15">
        <v>400</v>
      </c>
      <c r="C43" s="113" t="s">
        <v>576</v>
      </c>
      <c r="D43" s="141" t="s">
        <v>408</v>
      </c>
      <c r="E43" s="252" t="s">
        <v>547</v>
      </c>
      <c r="F43" s="384">
        <f>IFERROR(N43*$B$2*IF(#REF!="Yes",1+$H$4,1),N43)</f>
        <v>75795.433999999994</v>
      </c>
      <c r="I43" s="15" t="s">
        <v>695</v>
      </c>
      <c r="J43" s="15">
        <v>400</v>
      </c>
      <c r="K43" s="15" t="s">
        <v>576</v>
      </c>
      <c r="L43" s="15" t="s">
        <v>408</v>
      </c>
      <c r="M43" s="294">
        <v>63745.917300000001</v>
      </c>
      <c r="N43" s="294">
        <v>75795.433999999994</v>
      </c>
    </row>
    <row r="44" spans="1:17" hidden="1">
      <c r="A44" s="113" t="s">
        <v>696</v>
      </c>
      <c r="B44" s="15">
        <v>500</v>
      </c>
      <c r="C44" s="113" t="s">
        <v>576</v>
      </c>
      <c r="D44" s="141" t="s">
        <v>410</v>
      </c>
      <c r="E44" s="252" t="s">
        <v>547</v>
      </c>
      <c r="F44" s="384">
        <f>IFERROR(N44*$B$2*IF(#REF!="Yes",1+$H$4,1),N44)</f>
        <v>99457.903999999995</v>
      </c>
      <c r="I44" s="15" t="s">
        <v>696</v>
      </c>
      <c r="J44" s="15">
        <v>500</v>
      </c>
      <c r="K44" s="15" t="s">
        <v>576</v>
      </c>
      <c r="L44" s="15" t="s">
        <v>410</v>
      </c>
      <c r="M44" s="294">
        <v>85336.383600000001</v>
      </c>
      <c r="N44" s="294">
        <v>99457.903999999995</v>
      </c>
    </row>
    <row r="45" spans="1:17" hidden="1">
      <c r="A45" s="113" t="s">
        <v>697</v>
      </c>
      <c r="B45" s="15">
        <v>600</v>
      </c>
      <c r="C45" s="113" t="s">
        <v>576</v>
      </c>
      <c r="D45" s="141" t="s">
        <v>411</v>
      </c>
      <c r="E45" s="141"/>
      <c r="F45" s="141">
        <f>IFERROR(N45*$B$2*IF(#REF!="Yes",1+$H$4,1),N45)</f>
        <v>112890</v>
      </c>
      <c r="I45" s="15" t="s">
        <v>695</v>
      </c>
      <c r="J45" s="15">
        <v>400</v>
      </c>
      <c r="K45" s="15" t="s">
        <v>576</v>
      </c>
      <c r="L45" s="15" t="s">
        <v>408</v>
      </c>
      <c r="M45" s="131" t="s">
        <v>548</v>
      </c>
      <c r="N45" s="131">
        <v>112890</v>
      </c>
    </row>
    <row r="46" spans="1:17" hidden="1">
      <c r="A46" s="113" t="s">
        <v>698</v>
      </c>
      <c r="B46" s="15">
        <v>700</v>
      </c>
      <c r="C46" s="113" t="s">
        <v>576</v>
      </c>
      <c r="D46" s="141" t="s">
        <v>699</v>
      </c>
      <c r="E46" s="141"/>
      <c r="F46" s="141">
        <f>IFERROR(N46*$B$2*IF(#REF!="Yes",1+$H$4,1),N46)</f>
        <v>166122</v>
      </c>
      <c r="I46" s="15" t="s">
        <v>700</v>
      </c>
      <c r="J46" s="15">
        <v>450</v>
      </c>
      <c r="K46" s="15" t="s">
        <v>576</v>
      </c>
      <c r="L46" s="15" t="s">
        <v>701</v>
      </c>
      <c r="M46" s="131"/>
      <c r="N46" s="131">
        <v>166122</v>
      </c>
    </row>
    <row r="47" spans="1:17" hidden="1">
      <c r="A47" s="113" t="s">
        <v>702</v>
      </c>
      <c r="B47" s="15">
        <v>900</v>
      </c>
      <c r="C47" s="113" t="s">
        <v>576</v>
      </c>
      <c r="D47" s="141" t="s">
        <v>703</v>
      </c>
      <c r="E47" s="141"/>
      <c r="F47" s="141">
        <f>IFERROR(N47*$B$2*IF(#REF!="Yes",1+$H$4,1),N47)</f>
        <v>188175</v>
      </c>
      <c r="I47" s="15" t="s">
        <v>696</v>
      </c>
      <c r="J47" s="15">
        <v>500</v>
      </c>
      <c r="K47" s="15" t="s">
        <v>576</v>
      </c>
      <c r="L47" s="15" t="s">
        <v>410</v>
      </c>
      <c r="M47" s="131"/>
      <c r="N47" s="131">
        <v>188175</v>
      </c>
    </row>
    <row r="48" spans="1:17" ht="20.100000000000001" customHeight="1">
      <c r="A48" s="634" t="s">
        <v>187</v>
      </c>
      <c r="B48" s="634"/>
      <c r="C48" s="634"/>
      <c r="D48" s="634"/>
      <c r="E48" s="634"/>
      <c r="F48" s="634"/>
      <c r="I48" s="634" t="s">
        <v>187</v>
      </c>
      <c r="J48" s="634"/>
      <c r="K48" s="634"/>
      <c r="L48" s="634"/>
      <c r="M48" s="634"/>
      <c r="N48" s="634"/>
      <c r="O48" s="15">
        <v>1.05</v>
      </c>
    </row>
    <row r="49" spans="1:14">
      <c r="A49" s="422" t="s">
        <v>60</v>
      </c>
      <c r="B49" s="630" t="s">
        <v>267</v>
      </c>
      <c r="C49" s="630"/>
      <c r="D49" s="630"/>
      <c r="E49" s="423"/>
      <c r="F49" s="425">
        <f>IFERROR(M49*$B$2*IF(#REF!="Yes",1+$H$4,1),M49)</f>
        <v>408.45000000000005</v>
      </c>
      <c r="I49" s="405" t="s">
        <v>60</v>
      </c>
      <c r="J49" s="657" t="s">
        <v>267</v>
      </c>
      <c r="K49" s="657"/>
      <c r="L49" s="657"/>
      <c r="M49" s="15">
        <v>408.45000000000005</v>
      </c>
      <c r="N49" s="405"/>
    </row>
    <row r="50" spans="1:14">
      <c r="A50" s="137" t="s">
        <v>189</v>
      </c>
      <c r="B50" s="637" t="s">
        <v>190</v>
      </c>
      <c r="C50" s="637"/>
      <c r="D50" s="637"/>
      <c r="E50" s="141"/>
      <c r="F50" s="252">
        <f>IFERROR(M50*$B$2*IF(#REF!="Yes",1+$H$4,1),M50)</f>
        <v>498.75</v>
      </c>
      <c r="I50" s="406" t="s">
        <v>189</v>
      </c>
      <c r="J50" s="659" t="s">
        <v>190</v>
      </c>
      <c r="K50" s="659"/>
      <c r="L50" s="659"/>
      <c r="M50" s="15">
        <v>498.75</v>
      </c>
      <c r="N50" s="406"/>
    </row>
    <row r="51" spans="1:14">
      <c r="A51" s="422" t="s">
        <v>191</v>
      </c>
      <c r="B51" s="630" t="s">
        <v>192</v>
      </c>
      <c r="C51" s="630"/>
      <c r="D51" s="630"/>
      <c r="E51" s="423"/>
      <c r="F51" s="425">
        <f>IFERROR(M51*$B$2*IF(#REF!="Yes",1+$H$4,1),M51)</f>
        <v>547.05000000000007</v>
      </c>
      <c r="I51" s="405" t="s">
        <v>191</v>
      </c>
      <c r="J51" s="657" t="s">
        <v>192</v>
      </c>
      <c r="K51" s="657"/>
      <c r="L51" s="657"/>
      <c r="M51" s="15">
        <v>547.05000000000007</v>
      </c>
      <c r="N51" s="405"/>
    </row>
    <row r="52" spans="1:14">
      <c r="A52" s="137" t="s">
        <v>193</v>
      </c>
      <c r="B52" s="637" t="s">
        <v>194</v>
      </c>
      <c r="C52" s="637"/>
      <c r="D52" s="637"/>
      <c r="E52" s="141"/>
      <c r="F52" s="252">
        <f>IFERROR(M52*$B$2*IF(#REF!="Yes",1+$H$4,1),M52)</f>
        <v>646.80000000000007</v>
      </c>
      <c r="I52" s="34" t="s">
        <v>193</v>
      </c>
      <c r="J52" s="637" t="s">
        <v>194</v>
      </c>
      <c r="K52" s="637"/>
      <c r="L52" s="637"/>
      <c r="M52" s="15">
        <v>646.80000000000007</v>
      </c>
      <c r="N52" s="34"/>
    </row>
    <row r="53" spans="1:14">
      <c r="A53" s="422" t="s">
        <v>197</v>
      </c>
      <c r="B53" s="630" t="s">
        <v>198</v>
      </c>
      <c r="C53" s="630"/>
      <c r="D53" s="630"/>
      <c r="E53" s="423"/>
      <c r="F53" s="426">
        <f>IFERROR(M53*$B$2*IF(#REF!="Yes",1+$H$4,1),M53)</f>
        <v>327.60000000000002</v>
      </c>
      <c r="I53" s="405" t="s">
        <v>197</v>
      </c>
      <c r="J53" s="657" t="s">
        <v>198</v>
      </c>
      <c r="K53" s="657"/>
      <c r="L53" s="657"/>
      <c r="M53" s="15">
        <v>327.60000000000002</v>
      </c>
      <c r="N53" s="405"/>
    </row>
    <row r="54" spans="1:14" ht="20.100000000000001" customHeight="1">
      <c r="A54" s="429"/>
      <c r="B54" s="428"/>
      <c r="C54" s="429"/>
      <c r="D54" s="428"/>
      <c r="E54" s="428"/>
      <c r="F54" s="428"/>
    </row>
  </sheetData>
  <mergeCells count="19">
    <mergeCell ref="I24:N24"/>
    <mergeCell ref="A48:F48"/>
    <mergeCell ref="I48:N48"/>
    <mergeCell ref="B53:D53"/>
    <mergeCell ref="J52:L52"/>
    <mergeCell ref="J53:L53"/>
    <mergeCell ref="B52:D52"/>
    <mergeCell ref="A1:C1"/>
    <mergeCell ref="J49:L49"/>
    <mergeCell ref="J50:L50"/>
    <mergeCell ref="J51:L51"/>
    <mergeCell ref="B49:D49"/>
    <mergeCell ref="B50:D50"/>
    <mergeCell ref="B51:D51"/>
    <mergeCell ref="A5:F5"/>
    <mergeCell ref="I5:N5"/>
    <mergeCell ref="A13:F13"/>
    <mergeCell ref="I13:N13"/>
    <mergeCell ref="A24:F24"/>
  </mergeCells>
  <conditionalFormatting sqref="A6:XFD12 P6:P41 A14:XFD23 A25:XFD44">
    <cfRule type="expression" dxfId="8" priority="1">
      <formula>MOD(ROW(),2)=0</formula>
    </cfRule>
  </conditionalFormatting>
  <conditionalFormatting sqref="D6:F12 E14:F23 D21:D23 D25:F47">
    <cfRule type="expression" dxfId="7" priority="4">
      <formula>#REF!="Yes"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E65B-3B74-4D9A-A51F-A3AAA91E49D4}">
  <sheetPr>
    <tabColor theme="1"/>
  </sheetPr>
  <dimension ref="A1:U89"/>
  <sheetViews>
    <sheetView workbookViewId="0">
      <selection activeCell="B3" sqref="B3"/>
    </sheetView>
  </sheetViews>
  <sheetFormatPr defaultColWidth="9.109375" defaultRowHeight="14.4"/>
  <cols>
    <col min="1" max="1" width="15.5546875" style="113" customWidth="1"/>
    <col min="2" max="2" width="8.44140625" style="15" customWidth="1"/>
    <col min="3" max="3" width="43.6640625" style="113" bestFit="1" customWidth="1"/>
    <col min="4" max="4" width="22.44140625" style="15" bestFit="1" customWidth="1"/>
    <col min="5" max="6" width="13.109375" style="15" customWidth="1"/>
    <col min="7" max="7" width="14.33203125" style="15" bestFit="1" customWidth="1"/>
    <col min="8" max="11" width="13.109375" style="15" customWidth="1"/>
    <col min="12" max="12" width="10.33203125" style="15" bestFit="1" customWidth="1"/>
    <col min="13" max="13" width="10.33203125" style="15" hidden="1" customWidth="1"/>
    <col min="14" max="14" width="7" style="15" hidden="1" customWidth="1"/>
    <col min="15" max="15" width="10.88671875" style="15" hidden="1" customWidth="1"/>
    <col min="16" max="21" width="8.6640625" style="15" hidden="1" customWidth="1"/>
    <col min="22" max="16384" width="9.109375" style="15"/>
  </cols>
  <sheetData>
    <row r="1" spans="1:20" ht="18">
      <c r="A1" s="729" t="s">
        <v>704</v>
      </c>
      <c r="B1" s="729"/>
      <c r="D1" s="37"/>
      <c r="E1" s="37"/>
      <c r="F1" s="37"/>
      <c r="G1" s="37"/>
      <c r="H1" s="37"/>
      <c r="I1" s="37"/>
      <c r="J1" s="37"/>
      <c r="K1" s="34"/>
    </row>
    <row r="3" spans="1:20" ht="18.600000000000001" customHeight="1" thickBot="1">
      <c r="A3" s="401" t="s">
        <v>705</v>
      </c>
      <c r="B3" s="217">
        <v>1</v>
      </c>
    </row>
    <row r="4" spans="1:20" ht="15" thickBot="1">
      <c r="F4" s="93" t="s">
        <v>78</v>
      </c>
      <c r="G4" s="209" t="s">
        <v>79</v>
      </c>
      <c r="H4" s="705" t="s">
        <v>83</v>
      </c>
      <c r="I4" s="732"/>
      <c r="J4" s="220" t="s">
        <v>84</v>
      </c>
    </row>
    <row r="5" spans="1:20">
      <c r="F5" s="95" t="s">
        <v>87</v>
      </c>
      <c r="G5" s="96" t="s">
        <v>88</v>
      </c>
      <c r="H5" s="83" t="s">
        <v>94</v>
      </c>
      <c r="I5" s="214" t="s">
        <v>95</v>
      </c>
      <c r="J5" s="221" t="s">
        <v>96</v>
      </c>
    </row>
    <row r="6" spans="1:20" ht="27.6">
      <c r="A6" s="128" t="s">
        <v>41</v>
      </c>
      <c r="B6" s="210" t="s">
        <v>98</v>
      </c>
      <c r="C6" s="128" t="s">
        <v>42</v>
      </c>
      <c r="D6" s="210" t="s">
        <v>706</v>
      </c>
      <c r="E6" s="210" t="str">
        <f>IF(B3=1,"List Price","Net Price")</f>
        <v>List Price</v>
      </c>
      <c r="F6" s="123" t="s">
        <v>117</v>
      </c>
      <c r="G6" s="119" t="s">
        <v>216</v>
      </c>
      <c r="H6" s="119" t="s">
        <v>426</v>
      </c>
      <c r="I6" s="215" t="s">
        <v>112</v>
      </c>
      <c r="J6" s="124" t="s">
        <v>113</v>
      </c>
      <c r="N6" s="395">
        <v>1.05</v>
      </c>
      <c r="O6" s="210" t="s">
        <v>707</v>
      </c>
      <c r="P6" s="210" t="s">
        <v>117</v>
      </c>
      <c r="Q6" s="210" t="s">
        <v>242</v>
      </c>
      <c r="R6" s="210" t="s">
        <v>111</v>
      </c>
      <c r="S6" s="210" t="s">
        <v>112</v>
      </c>
      <c r="T6" s="210" t="s">
        <v>357</v>
      </c>
    </row>
    <row r="7" spans="1:20" ht="20.100000000000001" customHeight="1" thickBot="1">
      <c r="A7" s="730" t="s">
        <v>708</v>
      </c>
      <c r="B7" s="730"/>
      <c r="C7" s="730"/>
      <c r="D7" s="730"/>
      <c r="E7" s="730"/>
      <c r="F7" s="730"/>
      <c r="G7" s="730"/>
      <c r="H7" s="730"/>
      <c r="I7" s="730"/>
      <c r="J7" s="731"/>
      <c r="O7" s="118"/>
      <c r="P7" s="118"/>
      <c r="Q7" s="118"/>
      <c r="R7" s="118"/>
      <c r="S7" s="118"/>
      <c r="T7" s="118"/>
    </row>
    <row r="8" spans="1:20">
      <c r="A8" s="402" t="s">
        <v>709</v>
      </c>
      <c r="B8" s="15">
        <v>5</v>
      </c>
      <c r="C8" s="113" t="s">
        <v>710</v>
      </c>
      <c r="D8" s="34">
        <v>18</v>
      </c>
      <c r="E8" s="211">
        <f t="shared" ref="E8:J23" si="0">O8*$B$3</f>
        <v>7881.6049212862499</v>
      </c>
      <c r="F8" s="131">
        <f t="shared" si="0"/>
        <v>1285.2</v>
      </c>
      <c r="G8" s="131">
        <f t="shared" si="0"/>
        <v>1533</v>
      </c>
      <c r="H8" s="131">
        <f t="shared" si="0"/>
        <v>1730.4</v>
      </c>
      <c r="I8" s="131">
        <f t="shared" si="0"/>
        <v>607.95000000000005</v>
      </c>
      <c r="J8" s="216">
        <f t="shared" si="0"/>
        <v>728.7</v>
      </c>
      <c r="O8" s="294">
        <v>7881.6049212862499</v>
      </c>
      <c r="P8" s="294">
        <v>1285.2</v>
      </c>
      <c r="Q8" s="294">
        <v>1533</v>
      </c>
      <c r="R8" s="294">
        <v>1730.4</v>
      </c>
      <c r="S8" s="294">
        <v>607.95000000000005</v>
      </c>
      <c r="T8" s="294">
        <v>728.7</v>
      </c>
    </row>
    <row r="9" spans="1:20">
      <c r="A9" s="402" t="s">
        <v>711</v>
      </c>
      <c r="B9" s="15">
        <v>7.5</v>
      </c>
      <c r="C9" s="113" t="s">
        <v>710</v>
      </c>
      <c r="D9" s="34">
        <v>24</v>
      </c>
      <c r="E9" s="212">
        <f t="shared" si="0"/>
        <v>8447.3814074475013</v>
      </c>
      <c r="F9" s="131">
        <f t="shared" si="0"/>
        <v>1370.25</v>
      </c>
      <c r="G9" s="131">
        <f t="shared" si="0"/>
        <v>1533</v>
      </c>
      <c r="H9" s="131">
        <f t="shared" si="0"/>
        <v>1730.4</v>
      </c>
      <c r="I9" s="131">
        <f t="shared" si="0"/>
        <v>607.95000000000005</v>
      </c>
      <c r="J9" s="216">
        <f t="shared" si="0"/>
        <v>728.7</v>
      </c>
      <c r="O9" s="294">
        <v>8447.3814074475013</v>
      </c>
      <c r="P9" s="294">
        <v>1370.25</v>
      </c>
      <c r="Q9" s="294">
        <v>1533</v>
      </c>
      <c r="R9" s="294">
        <v>1730.4</v>
      </c>
      <c r="S9" s="294">
        <v>607.95000000000005</v>
      </c>
      <c r="T9" s="294">
        <v>728.7</v>
      </c>
    </row>
    <row r="10" spans="1:20">
      <c r="A10" s="402" t="s">
        <v>712</v>
      </c>
      <c r="B10" s="15">
        <v>10</v>
      </c>
      <c r="C10" s="113" t="s">
        <v>710</v>
      </c>
      <c r="D10" s="34">
        <v>31</v>
      </c>
      <c r="E10" s="212">
        <f t="shared" si="0"/>
        <v>9719.7822225000018</v>
      </c>
      <c r="F10" s="131">
        <f t="shared" si="0"/>
        <v>1467.9</v>
      </c>
      <c r="G10" s="131">
        <f t="shared" si="0"/>
        <v>1533</v>
      </c>
      <c r="H10" s="131">
        <f t="shared" si="0"/>
        <v>1730.4</v>
      </c>
      <c r="I10" s="131">
        <f t="shared" si="0"/>
        <v>607.95000000000005</v>
      </c>
      <c r="J10" s="216">
        <f t="shared" si="0"/>
        <v>728.7</v>
      </c>
      <c r="O10" s="294">
        <v>9719.7822225000018</v>
      </c>
      <c r="P10" s="294">
        <v>1467.9</v>
      </c>
      <c r="Q10" s="294">
        <v>1533</v>
      </c>
      <c r="R10" s="294">
        <v>1730.4</v>
      </c>
      <c r="S10" s="294">
        <v>607.95000000000005</v>
      </c>
      <c r="T10" s="294">
        <v>728.7</v>
      </c>
    </row>
    <row r="11" spans="1:20">
      <c r="A11" s="402" t="s">
        <v>713</v>
      </c>
      <c r="B11" s="15">
        <v>15</v>
      </c>
      <c r="C11" s="113" t="s">
        <v>710</v>
      </c>
      <c r="D11" s="34">
        <v>46</v>
      </c>
      <c r="E11" s="212">
        <f t="shared" si="0"/>
        <v>12450.562133821875</v>
      </c>
      <c r="F11" s="131">
        <f t="shared" si="0"/>
        <v>1616.34375</v>
      </c>
      <c r="G11" s="131">
        <f t="shared" si="0"/>
        <v>1533</v>
      </c>
      <c r="H11" s="131">
        <f t="shared" si="0"/>
        <v>1730.4</v>
      </c>
      <c r="I11" s="131">
        <f t="shared" si="0"/>
        <v>607.95000000000005</v>
      </c>
      <c r="J11" s="216">
        <f t="shared" si="0"/>
        <v>728.7</v>
      </c>
      <c r="O11" s="294">
        <v>12450.562133821875</v>
      </c>
      <c r="P11" s="294">
        <v>1616.34375</v>
      </c>
      <c r="Q11" s="294">
        <v>1533</v>
      </c>
      <c r="R11" s="294">
        <v>1730.4</v>
      </c>
      <c r="S11" s="294">
        <v>607.95000000000005</v>
      </c>
      <c r="T11" s="294">
        <v>728.7</v>
      </c>
    </row>
    <row r="12" spans="1:20">
      <c r="A12" s="402" t="s">
        <v>714</v>
      </c>
      <c r="B12" s="15">
        <v>20</v>
      </c>
      <c r="C12" s="113" t="s">
        <v>710</v>
      </c>
      <c r="D12" s="34">
        <v>61</v>
      </c>
      <c r="E12" s="212">
        <f t="shared" si="0"/>
        <v>14004.933368790002</v>
      </c>
      <c r="F12" s="131">
        <f t="shared" si="0"/>
        <v>1662.4270833333335</v>
      </c>
      <c r="G12" s="131">
        <f t="shared" si="0"/>
        <v>1533</v>
      </c>
      <c r="H12" s="131">
        <f t="shared" si="0"/>
        <v>1730.4</v>
      </c>
      <c r="I12" s="131">
        <f t="shared" si="0"/>
        <v>607.95000000000005</v>
      </c>
      <c r="J12" s="216">
        <f t="shared" si="0"/>
        <v>728.7</v>
      </c>
      <c r="O12" s="294">
        <v>14004.933368790002</v>
      </c>
      <c r="P12" s="294">
        <v>1662.4270833333335</v>
      </c>
      <c r="Q12" s="294">
        <v>1533</v>
      </c>
      <c r="R12" s="294">
        <v>1730.4</v>
      </c>
      <c r="S12" s="294">
        <v>607.95000000000005</v>
      </c>
      <c r="T12" s="294">
        <v>728.7</v>
      </c>
    </row>
    <row r="13" spans="1:20">
      <c r="A13" s="402" t="s">
        <v>715</v>
      </c>
      <c r="B13" s="15">
        <v>25</v>
      </c>
      <c r="C13" s="113" t="s">
        <v>710</v>
      </c>
      <c r="D13" s="34">
        <v>75</v>
      </c>
      <c r="E13" s="212">
        <f t="shared" si="0"/>
        <v>16100.187564090005</v>
      </c>
      <c r="F13" s="131">
        <f t="shared" si="0"/>
        <v>1969.625</v>
      </c>
      <c r="G13" s="131">
        <f t="shared" si="0"/>
        <v>1533</v>
      </c>
      <c r="H13" s="131">
        <f t="shared" si="0"/>
        <v>1730.4</v>
      </c>
      <c r="I13" s="131">
        <f t="shared" si="0"/>
        <v>607.95000000000005</v>
      </c>
      <c r="J13" s="216">
        <f t="shared" si="0"/>
        <v>728.7</v>
      </c>
      <c r="O13" s="294">
        <v>16100.187564090005</v>
      </c>
      <c r="P13" s="294">
        <v>1969.625</v>
      </c>
      <c r="Q13" s="294">
        <v>1533</v>
      </c>
      <c r="R13" s="294">
        <v>1730.4</v>
      </c>
      <c r="S13" s="294">
        <v>607.95000000000005</v>
      </c>
      <c r="T13" s="294">
        <v>728.7</v>
      </c>
    </row>
    <row r="14" spans="1:20">
      <c r="A14" s="402" t="s">
        <v>716</v>
      </c>
      <c r="B14" s="15">
        <v>30</v>
      </c>
      <c r="C14" s="113" t="s">
        <v>710</v>
      </c>
      <c r="D14" s="34">
        <v>91</v>
      </c>
      <c r="E14" s="212">
        <f t="shared" si="0"/>
        <v>17898.270747420003</v>
      </c>
      <c r="F14" s="131">
        <f t="shared" si="0"/>
        <v>2004.40625</v>
      </c>
      <c r="G14" s="131">
        <f t="shared" si="0"/>
        <v>1533</v>
      </c>
      <c r="H14" s="131">
        <f t="shared" si="0"/>
        <v>1730.4</v>
      </c>
      <c r="I14" s="131">
        <f t="shared" si="0"/>
        <v>607.95000000000005</v>
      </c>
      <c r="J14" s="216">
        <f t="shared" si="0"/>
        <v>728.7</v>
      </c>
      <c r="O14" s="294">
        <v>17898.270747420003</v>
      </c>
      <c r="P14" s="294">
        <v>2004.40625</v>
      </c>
      <c r="Q14" s="294">
        <v>1533</v>
      </c>
      <c r="R14" s="294">
        <v>1730.4</v>
      </c>
      <c r="S14" s="294">
        <v>607.95000000000005</v>
      </c>
      <c r="T14" s="294">
        <v>728.7</v>
      </c>
    </row>
    <row r="15" spans="1:20">
      <c r="A15" s="402" t="s">
        <v>717</v>
      </c>
      <c r="B15" s="15">
        <v>5</v>
      </c>
      <c r="C15" s="113" t="s">
        <v>718</v>
      </c>
      <c r="D15" s="34">
        <v>9</v>
      </c>
      <c r="E15" s="212">
        <f t="shared" si="0"/>
        <v>7423.6480969874992</v>
      </c>
      <c r="F15" s="131">
        <f t="shared" si="0"/>
        <v>1169.7</v>
      </c>
      <c r="G15" s="131">
        <f t="shared" si="0"/>
        <v>1533</v>
      </c>
      <c r="H15" s="131">
        <f t="shared" si="0"/>
        <v>1730.4</v>
      </c>
      <c r="I15" s="131">
        <f t="shared" si="0"/>
        <v>607.95000000000005</v>
      </c>
      <c r="J15" s="216">
        <f t="shared" si="0"/>
        <v>728.7</v>
      </c>
      <c r="O15" s="294">
        <v>7423.6480969874992</v>
      </c>
      <c r="P15" s="294">
        <v>1169.7</v>
      </c>
      <c r="Q15" s="294">
        <v>1533</v>
      </c>
      <c r="R15" s="294">
        <v>1730.4</v>
      </c>
      <c r="S15" s="294">
        <v>607.95000000000005</v>
      </c>
      <c r="T15" s="294">
        <v>728.7</v>
      </c>
    </row>
    <row r="16" spans="1:20">
      <c r="A16" s="402" t="s">
        <v>719</v>
      </c>
      <c r="B16" s="15">
        <v>7.5</v>
      </c>
      <c r="C16" s="113" t="s">
        <v>718</v>
      </c>
      <c r="D16" s="34">
        <v>13</v>
      </c>
      <c r="E16" s="212">
        <f t="shared" si="0"/>
        <v>8956.9304819924982</v>
      </c>
      <c r="F16" s="131">
        <f t="shared" si="0"/>
        <v>1285.5208333333335</v>
      </c>
      <c r="G16" s="131">
        <f t="shared" si="0"/>
        <v>1533</v>
      </c>
      <c r="H16" s="131">
        <f t="shared" si="0"/>
        <v>1730.4</v>
      </c>
      <c r="I16" s="131">
        <f t="shared" si="0"/>
        <v>607.95000000000005</v>
      </c>
      <c r="J16" s="216">
        <f t="shared" si="0"/>
        <v>728.7</v>
      </c>
      <c r="O16" s="294">
        <v>8956.9304819924982</v>
      </c>
      <c r="P16" s="294">
        <v>1285.5208333333335</v>
      </c>
      <c r="Q16" s="294">
        <v>1533</v>
      </c>
      <c r="R16" s="294">
        <v>1730.4</v>
      </c>
      <c r="S16" s="294">
        <v>607.95000000000005</v>
      </c>
      <c r="T16" s="294">
        <v>728.7</v>
      </c>
    </row>
    <row r="17" spans="1:20">
      <c r="A17" s="402" t="s">
        <v>720</v>
      </c>
      <c r="B17" s="15">
        <v>10</v>
      </c>
      <c r="C17" s="113" t="s">
        <v>718</v>
      </c>
      <c r="D17" s="34">
        <v>18</v>
      </c>
      <c r="E17" s="212">
        <f t="shared" si="0"/>
        <v>13497.160831875002</v>
      </c>
      <c r="F17" s="131">
        <f t="shared" si="0"/>
        <v>1345.05</v>
      </c>
      <c r="G17" s="131">
        <f t="shared" si="0"/>
        <v>1533</v>
      </c>
      <c r="H17" s="131">
        <f t="shared" si="0"/>
        <v>1730.4</v>
      </c>
      <c r="I17" s="131">
        <f t="shared" si="0"/>
        <v>607.95000000000005</v>
      </c>
      <c r="J17" s="216">
        <f t="shared" si="0"/>
        <v>837.90000000000009</v>
      </c>
      <c r="O17" s="294">
        <v>13497.160831875002</v>
      </c>
      <c r="P17" s="294">
        <v>1345.05</v>
      </c>
      <c r="Q17" s="294">
        <v>1533</v>
      </c>
      <c r="R17" s="294">
        <v>1730.4</v>
      </c>
      <c r="S17" s="294">
        <v>607.95000000000005</v>
      </c>
      <c r="T17" s="294">
        <v>837.90000000000009</v>
      </c>
    </row>
    <row r="18" spans="1:20">
      <c r="A18" s="402" t="s">
        <v>721</v>
      </c>
      <c r="B18" s="15">
        <v>15</v>
      </c>
      <c r="C18" s="113" t="s">
        <v>718</v>
      </c>
      <c r="D18" s="34">
        <v>24</v>
      </c>
      <c r="E18" s="212">
        <f t="shared" si="0"/>
        <v>13770.928395000001</v>
      </c>
      <c r="F18" s="131">
        <f t="shared" si="0"/>
        <v>1370.25</v>
      </c>
      <c r="G18" s="131">
        <f t="shared" si="0"/>
        <v>1533</v>
      </c>
      <c r="H18" s="131">
        <f t="shared" si="0"/>
        <v>1730.4</v>
      </c>
      <c r="I18" s="131">
        <f t="shared" si="0"/>
        <v>607.95000000000005</v>
      </c>
      <c r="J18" s="216">
        <f t="shared" si="0"/>
        <v>837.90000000000009</v>
      </c>
      <c r="O18" s="294">
        <v>13770.928395000001</v>
      </c>
      <c r="P18" s="294">
        <v>1370.25</v>
      </c>
      <c r="Q18" s="294">
        <v>1533</v>
      </c>
      <c r="R18" s="294">
        <v>1730.4</v>
      </c>
      <c r="S18" s="294">
        <v>607.95000000000005</v>
      </c>
      <c r="T18" s="294">
        <v>837.90000000000009</v>
      </c>
    </row>
    <row r="19" spans="1:20">
      <c r="A19" s="402" t="s">
        <v>722</v>
      </c>
      <c r="B19" s="15">
        <v>20</v>
      </c>
      <c r="C19" s="113" t="s">
        <v>718</v>
      </c>
      <c r="D19" s="34">
        <v>31</v>
      </c>
      <c r="E19" s="212">
        <f t="shared" si="0"/>
        <v>15559.115040000001</v>
      </c>
      <c r="F19" s="131">
        <f t="shared" si="0"/>
        <v>1467.9</v>
      </c>
      <c r="G19" s="131">
        <f t="shared" si="0"/>
        <v>1533</v>
      </c>
      <c r="H19" s="131">
        <f t="shared" si="0"/>
        <v>1730.4</v>
      </c>
      <c r="I19" s="131">
        <f t="shared" si="0"/>
        <v>607.95000000000005</v>
      </c>
      <c r="J19" s="216">
        <f t="shared" si="0"/>
        <v>837.90000000000009</v>
      </c>
      <c r="O19" s="294">
        <v>15559.115040000001</v>
      </c>
      <c r="P19" s="294">
        <v>1467.9</v>
      </c>
      <c r="Q19" s="294">
        <v>1533</v>
      </c>
      <c r="R19" s="294">
        <v>1730.4</v>
      </c>
      <c r="S19" s="294">
        <v>607.95000000000005</v>
      </c>
      <c r="T19" s="294">
        <v>837.90000000000009</v>
      </c>
    </row>
    <row r="20" spans="1:20">
      <c r="A20" s="402" t="s">
        <v>723</v>
      </c>
      <c r="B20" s="15">
        <v>25</v>
      </c>
      <c r="C20" s="113" t="s">
        <v>718</v>
      </c>
      <c r="D20" s="34">
        <v>38</v>
      </c>
      <c r="E20" s="212">
        <f t="shared" si="0"/>
        <v>18890.710165923752</v>
      </c>
      <c r="F20" s="131">
        <f t="shared" si="0"/>
        <v>1479.24</v>
      </c>
      <c r="G20" s="131">
        <f t="shared" si="0"/>
        <v>1533</v>
      </c>
      <c r="H20" s="131">
        <f t="shared" si="0"/>
        <v>1730.4</v>
      </c>
      <c r="I20" s="131">
        <f t="shared" si="0"/>
        <v>607.95000000000005</v>
      </c>
      <c r="J20" s="216">
        <f t="shared" si="0"/>
        <v>837.90000000000009</v>
      </c>
      <c r="O20" s="294">
        <v>18890.710165923752</v>
      </c>
      <c r="P20" s="294">
        <v>1479.24</v>
      </c>
      <c r="Q20" s="294">
        <v>1533</v>
      </c>
      <c r="R20" s="294">
        <v>1730.4</v>
      </c>
      <c r="S20" s="294">
        <v>607.95000000000005</v>
      </c>
      <c r="T20" s="294">
        <v>837.90000000000009</v>
      </c>
    </row>
    <row r="21" spans="1:20">
      <c r="A21" s="402" t="s">
        <v>724</v>
      </c>
      <c r="B21" s="15">
        <v>30</v>
      </c>
      <c r="C21" s="113" t="s">
        <v>718</v>
      </c>
      <c r="D21" s="34">
        <v>46</v>
      </c>
      <c r="E21" s="212">
        <f t="shared" si="0"/>
        <v>20161.197180258747</v>
      </c>
      <c r="F21" s="131">
        <f t="shared" si="0"/>
        <v>1616.34375</v>
      </c>
      <c r="G21" s="131">
        <f t="shared" si="0"/>
        <v>1533</v>
      </c>
      <c r="H21" s="131">
        <f t="shared" si="0"/>
        <v>1730.4</v>
      </c>
      <c r="I21" s="131">
        <f t="shared" si="0"/>
        <v>607.95000000000005</v>
      </c>
      <c r="J21" s="216">
        <f t="shared" si="0"/>
        <v>837.90000000000009</v>
      </c>
      <c r="O21" s="294">
        <v>20161.197180258747</v>
      </c>
      <c r="P21" s="294">
        <v>1616.34375</v>
      </c>
      <c r="Q21" s="294">
        <v>1533</v>
      </c>
      <c r="R21" s="294">
        <v>1730.4</v>
      </c>
      <c r="S21" s="294">
        <v>607.95000000000005</v>
      </c>
      <c r="T21" s="294">
        <v>837.90000000000009</v>
      </c>
    </row>
    <row r="22" spans="1:20">
      <c r="A22" s="113" t="s">
        <v>725</v>
      </c>
      <c r="B22" s="15">
        <v>40</v>
      </c>
      <c r="C22" s="113" t="s">
        <v>718</v>
      </c>
      <c r="D22" s="34">
        <v>61</v>
      </c>
      <c r="E22" s="212">
        <f t="shared" si="0"/>
        <v>22199.425921889997</v>
      </c>
      <c r="F22" s="131">
        <f t="shared" si="0"/>
        <v>1662.4270833333335</v>
      </c>
      <c r="G22" s="131">
        <f t="shared" si="0"/>
        <v>1533</v>
      </c>
      <c r="H22" s="131">
        <f t="shared" si="0"/>
        <v>1730.4</v>
      </c>
      <c r="I22" s="131">
        <f t="shared" si="0"/>
        <v>607.95000000000005</v>
      </c>
      <c r="J22" s="216">
        <f t="shared" si="0"/>
        <v>837.90000000000009</v>
      </c>
      <c r="O22" s="294">
        <v>22199.425921889997</v>
      </c>
      <c r="P22" s="294">
        <v>1662.4270833333335</v>
      </c>
      <c r="Q22" s="294">
        <v>1533</v>
      </c>
      <c r="R22" s="294">
        <v>1730.4</v>
      </c>
      <c r="S22" s="294">
        <v>607.95000000000005</v>
      </c>
      <c r="T22" s="294">
        <v>837.90000000000009</v>
      </c>
    </row>
    <row r="23" spans="1:20">
      <c r="A23" s="113" t="s">
        <v>726</v>
      </c>
      <c r="B23" s="15">
        <v>50</v>
      </c>
      <c r="C23" s="113" t="s">
        <v>718</v>
      </c>
      <c r="D23" s="34">
        <v>77</v>
      </c>
      <c r="E23" s="212">
        <f t="shared" si="0"/>
        <v>24035.232187338748</v>
      </c>
      <c r="F23" s="131">
        <f t="shared" si="0"/>
        <v>1954.2395833333335</v>
      </c>
      <c r="G23" s="131">
        <f t="shared" si="0"/>
        <v>1533</v>
      </c>
      <c r="H23" s="131">
        <f t="shared" si="0"/>
        <v>1730.4</v>
      </c>
      <c r="I23" s="131">
        <f t="shared" si="0"/>
        <v>607.95000000000005</v>
      </c>
      <c r="J23" s="216">
        <f t="shared" si="0"/>
        <v>837.90000000000009</v>
      </c>
      <c r="O23" s="294">
        <v>24035.232187338748</v>
      </c>
      <c r="P23" s="294">
        <v>1954.2395833333335</v>
      </c>
      <c r="Q23" s="294">
        <v>1533</v>
      </c>
      <c r="R23" s="294">
        <v>1730.4</v>
      </c>
      <c r="S23" s="294">
        <v>607.95000000000005</v>
      </c>
      <c r="T23" s="294">
        <v>837.90000000000009</v>
      </c>
    </row>
    <row r="24" spans="1:20">
      <c r="A24" s="113" t="s">
        <v>727</v>
      </c>
      <c r="B24" s="15">
        <v>60</v>
      </c>
      <c r="C24" s="113" t="s">
        <v>718</v>
      </c>
      <c r="D24" s="34">
        <v>91</v>
      </c>
      <c r="E24" s="212">
        <f t="shared" ref="E24:J29" si="1">O24*$B$3</f>
        <v>26718.185989539845</v>
      </c>
      <c r="F24" s="131">
        <f t="shared" si="1"/>
        <v>1969.625</v>
      </c>
      <c r="G24" s="131">
        <f t="shared" si="1"/>
        <v>1533</v>
      </c>
      <c r="H24" s="131">
        <f t="shared" si="1"/>
        <v>1730.4</v>
      </c>
      <c r="I24" s="131">
        <f t="shared" si="1"/>
        <v>607.95000000000005</v>
      </c>
      <c r="J24" s="216">
        <f t="shared" si="1"/>
        <v>837.90000000000009</v>
      </c>
      <c r="O24" s="294">
        <v>26718.185989539845</v>
      </c>
      <c r="P24" s="294">
        <v>1969.625</v>
      </c>
      <c r="Q24" s="294">
        <v>1533</v>
      </c>
      <c r="R24" s="294">
        <v>1730.4</v>
      </c>
      <c r="S24" s="294">
        <v>607.95000000000005</v>
      </c>
      <c r="T24" s="294">
        <v>837.90000000000009</v>
      </c>
    </row>
    <row r="25" spans="1:20">
      <c r="A25" s="113" t="s">
        <v>728</v>
      </c>
      <c r="B25" s="15">
        <v>75</v>
      </c>
      <c r="C25" s="113" t="s">
        <v>718</v>
      </c>
      <c r="D25" s="34">
        <v>107</v>
      </c>
      <c r="E25" s="212">
        <f t="shared" si="1"/>
        <v>28830.671832896718</v>
      </c>
      <c r="F25" s="131">
        <f t="shared" si="1"/>
        <v>2004.40625</v>
      </c>
      <c r="G25" s="131">
        <f t="shared" si="1"/>
        <v>1533</v>
      </c>
      <c r="H25" s="131">
        <f t="shared" si="1"/>
        <v>1730.4</v>
      </c>
      <c r="I25" s="131">
        <f t="shared" si="1"/>
        <v>607.95000000000005</v>
      </c>
      <c r="J25" s="216">
        <f t="shared" si="1"/>
        <v>837.90000000000009</v>
      </c>
      <c r="O25" s="294">
        <v>28830.671832896718</v>
      </c>
      <c r="P25" s="294">
        <v>2004.40625</v>
      </c>
      <c r="Q25" s="294">
        <v>1533</v>
      </c>
      <c r="R25" s="294">
        <v>1730.4</v>
      </c>
      <c r="S25" s="294">
        <v>607.95000000000005</v>
      </c>
      <c r="T25" s="294">
        <v>837.90000000000009</v>
      </c>
    </row>
    <row r="26" spans="1:20">
      <c r="A26" s="113" t="s">
        <v>729</v>
      </c>
      <c r="B26" s="15">
        <v>100</v>
      </c>
      <c r="C26" s="113" t="s">
        <v>718</v>
      </c>
      <c r="D26" s="34">
        <v>142</v>
      </c>
      <c r="E26" s="212">
        <f t="shared" si="1"/>
        <v>31740.174751477505</v>
      </c>
      <c r="F26" s="131">
        <f t="shared" si="1"/>
        <v>3292.6250000000005</v>
      </c>
      <c r="G26" s="131">
        <f t="shared" si="1"/>
        <v>1533</v>
      </c>
      <c r="H26" s="131">
        <f t="shared" si="1"/>
        <v>1730.4</v>
      </c>
      <c r="I26" s="131">
        <f t="shared" si="1"/>
        <v>607.95000000000005</v>
      </c>
      <c r="J26" s="216">
        <f t="shared" si="1"/>
        <v>837.90000000000009</v>
      </c>
      <c r="O26" s="294">
        <v>31740.174751477505</v>
      </c>
      <c r="P26" s="294">
        <v>3292.6250000000005</v>
      </c>
      <c r="Q26" s="294">
        <v>1533</v>
      </c>
      <c r="R26" s="294">
        <v>1730.4</v>
      </c>
      <c r="S26" s="294">
        <v>607.95000000000005</v>
      </c>
      <c r="T26" s="294">
        <v>837.90000000000009</v>
      </c>
    </row>
    <row r="27" spans="1:20">
      <c r="A27" s="113" t="s">
        <v>730</v>
      </c>
      <c r="B27" s="15">
        <v>125</v>
      </c>
      <c r="C27" s="113" t="s">
        <v>718</v>
      </c>
      <c r="D27" s="34">
        <v>172</v>
      </c>
      <c r="E27" s="212">
        <f t="shared" si="1"/>
        <v>40726.820047567504</v>
      </c>
      <c r="F27" s="131">
        <f t="shared" si="1"/>
        <v>3563.1458333333339</v>
      </c>
      <c r="G27" s="131">
        <f t="shared" si="1"/>
        <v>1533</v>
      </c>
      <c r="H27" s="131">
        <f t="shared" si="1"/>
        <v>1730.4</v>
      </c>
      <c r="I27" s="131">
        <f t="shared" si="1"/>
        <v>607.95000000000005</v>
      </c>
      <c r="J27" s="216">
        <f t="shared" si="1"/>
        <v>837.90000000000009</v>
      </c>
      <c r="O27" s="294">
        <v>40726.820047567504</v>
      </c>
      <c r="P27" s="294">
        <v>3563.1458333333339</v>
      </c>
      <c r="Q27" s="294">
        <v>1533</v>
      </c>
      <c r="R27" s="294">
        <v>1730.4</v>
      </c>
      <c r="S27" s="294">
        <v>607.95000000000005</v>
      </c>
      <c r="T27" s="294">
        <v>837.90000000000009</v>
      </c>
    </row>
    <row r="28" spans="1:20">
      <c r="A28" s="113" t="s">
        <v>731</v>
      </c>
      <c r="B28" s="15">
        <v>150</v>
      </c>
      <c r="C28" s="113" t="s">
        <v>718</v>
      </c>
      <c r="D28" s="34">
        <v>198</v>
      </c>
      <c r="E28" s="212">
        <f t="shared" si="1"/>
        <v>45093.114700121252</v>
      </c>
      <c r="F28" s="131">
        <f t="shared" si="1"/>
        <v>4683.2916666666661</v>
      </c>
      <c r="G28" s="131">
        <f t="shared" si="1"/>
        <v>1533</v>
      </c>
      <c r="H28" s="131">
        <f t="shared" si="1"/>
        <v>1730.4</v>
      </c>
      <c r="I28" s="131">
        <f t="shared" si="1"/>
        <v>607.95000000000005</v>
      </c>
      <c r="J28" s="216">
        <f t="shared" si="1"/>
        <v>837.90000000000009</v>
      </c>
      <c r="O28" s="294">
        <v>45093.114700121252</v>
      </c>
      <c r="P28" s="294">
        <v>4683.2916666666661</v>
      </c>
      <c r="Q28" s="294">
        <v>1533</v>
      </c>
      <c r="R28" s="294">
        <v>1730.4</v>
      </c>
      <c r="S28" s="294">
        <v>607.95000000000005</v>
      </c>
      <c r="T28" s="294">
        <v>837.90000000000009</v>
      </c>
    </row>
    <row r="29" spans="1:20">
      <c r="A29" s="113" t="s">
        <v>732</v>
      </c>
      <c r="B29" s="15">
        <v>200</v>
      </c>
      <c r="C29" s="113" t="s">
        <v>718</v>
      </c>
      <c r="D29" s="34">
        <v>250</v>
      </c>
      <c r="E29" s="213">
        <f t="shared" si="1"/>
        <v>55890.593457536248</v>
      </c>
      <c r="F29" s="131">
        <f t="shared" si="1"/>
        <v>4717.635416666667</v>
      </c>
      <c r="G29" s="131">
        <f t="shared" si="1"/>
        <v>1533</v>
      </c>
      <c r="H29" s="131">
        <f t="shared" si="1"/>
        <v>1730.4</v>
      </c>
      <c r="I29" s="131">
        <f t="shared" si="1"/>
        <v>607.95000000000005</v>
      </c>
      <c r="J29" s="216">
        <f t="shared" si="1"/>
        <v>837.90000000000009</v>
      </c>
      <c r="O29" s="294">
        <v>55890.593457536248</v>
      </c>
      <c r="P29" s="294">
        <v>4717.635416666667</v>
      </c>
      <c r="Q29" s="294">
        <v>1533</v>
      </c>
      <c r="R29" s="294">
        <v>1730.4</v>
      </c>
      <c r="S29" s="294">
        <v>607.95000000000005</v>
      </c>
      <c r="T29" s="294">
        <v>837.90000000000009</v>
      </c>
    </row>
    <row r="30" spans="1:20" ht="20.100000000000001" customHeight="1" thickBot="1">
      <c r="A30" s="730" t="s">
        <v>733</v>
      </c>
      <c r="B30" s="730"/>
      <c r="C30" s="730"/>
      <c r="D30" s="730"/>
      <c r="E30" s="730"/>
      <c r="F30" s="730"/>
      <c r="G30" s="730"/>
      <c r="H30" s="730"/>
      <c r="I30" s="730"/>
      <c r="J30" s="731"/>
      <c r="N30" s="396">
        <v>1.079</v>
      </c>
    </row>
    <row r="31" spans="1:20">
      <c r="A31" s="113" t="s">
        <v>734</v>
      </c>
      <c r="B31" s="15">
        <v>5</v>
      </c>
      <c r="C31" s="113" t="s">
        <v>735</v>
      </c>
      <c r="D31" s="15">
        <v>18</v>
      </c>
      <c r="E31" s="211">
        <f t="shared" ref="E31:J58" si="2">O31*$B$3</f>
        <v>15357.13725</v>
      </c>
      <c r="F31" s="131">
        <f t="shared" si="2"/>
        <v>1285.2</v>
      </c>
      <c r="G31" s="131">
        <f t="shared" si="2"/>
        <v>1533</v>
      </c>
      <c r="H31" s="131">
        <f t="shared" si="2"/>
        <v>1440.6000000000001</v>
      </c>
      <c r="I31" s="131">
        <f t="shared" si="2"/>
        <v>418.95000000000005</v>
      </c>
      <c r="J31" s="216">
        <f t="shared" si="2"/>
        <v>728.7</v>
      </c>
      <c r="M31" s="86"/>
      <c r="N31" s="86"/>
      <c r="O31" s="397">
        <v>15357.13725</v>
      </c>
      <c r="P31" s="294">
        <v>1285.2</v>
      </c>
      <c r="Q31" s="294">
        <v>1533</v>
      </c>
      <c r="R31" s="294">
        <v>1440.6000000000001</v>
      </c>
      <c r="S31" s="294">
        <v>418.95000000000005</v>
      </c>
      <c r="T31" s="294">
        <v>728.7</v>
      </c>
    </row>
    <row r="32" spans="1:20">
      <c r="A32" s="113" t="s">
        <v>736</v>
      </c>
      <c r="B32" s="15">
        <v>7.5</v>
      </c>
      <c r="C32" s="113" t="s">
        <v>735</v>
      </c>
      <c r="D32" s="15">
        <v>25</v>
      </c>
      <c r="E32" s="212">
        <f t="shared" si="2"/>
        <v>16809.201499999999</v>
      </c>
      <c r="F32" s="131">
        <f t="shared" si="2"/>
        <v>1293.6000000000001</v>
      </c>
      <c r="G32" s="131">
        <f t="shared" si="2"/>
        <v>1533</v>
      </c>
      <c r="H32" s="131">
        <f t="shared" si="2"/>
        <v>1440.6000000000001</v>
      </c>
      <c r="I32" s="131">
        <f t="shared" si="2"/>
        <v>418.95000000000005</v>
      </c>
      <c r="J32" s="216">
        <f t="shared" si="2"/>
        <v>728.7</v>
      </c>
      <c r="M32" s="86"/>
      <c r="N32" s="86"/>
      <c r="O32" s="397">
        <v>16809.201499999999</v>
      </c>
      <c r="P32" s="294">
        <v>1293.6000000000001</v>
      </c>
      <c r="Q32" s="294">
        <v>1533</v>
      </c>
      <c r="R32" s="294">
        <v>1440.6000000000001</v>
      </c>
      <c r="S32" s="294">
        <v>418.95000000000005</v>
      </c>
      <c r="T32" s="294">
        <v>728.7</v>
      </c>
    </row>
    <row r="33" spans="1:20">
      <c r="A33" s="113" t="s">
        <v>737</v>
      </c>
      <c r="B33" s="15">
        <v>10</v>
      </c>
      <c r="C33" s="113" t="s">
        <v>735</v>
      </c>
      <c r="D33" s="15">
        <v>31</v>
      </c>
      <c r="E33" s="212">
        <f t="shared" si="2"/>
        <v>21033.21675</v>
      </c>
      <c r="F33" s="131">
        <f t="shared" si="2"/>
        <v>1413.78125</v>
      </c>
      <c r="G33" s="131">
        <f t="shared" si="2"/>
        <v>1533</v>
      </c>
      <c r="H33" s="131">
        <f t="shared" si="2"/>
        <v>1440.6000000000001</v>
      </c>
      <c r="I33" s="131">
        <f t="shared" si="2"/>
        <v>418.95000000000005</v>
      </c>
      <c r="J33" s="216">
        <f t="shared" si="2"/>
        <v>728.7</v>
      </c>
      <c r="M33" s="86"/>
      <c r="N33" s="86"/>
      <c r="O33" s="397">
        <v>21033.21675</v>
      </c>
      <c r="P33" s="294">
        <v>1413.78125</v>
      </c>
      <c r="Q33" s="294">
        <v>1533</v>
      </c>
      <c r="R33" s="294">
        <v>1440.6000000000001</v>
      </c>
      <c r="S33" s="294">
        <v>418.95000000000005</v>
      </c>
      <c r="T33" s="294">
        <v>728.7</v>
      </c>
    </row>
    <row r="34" spans="1:20">
      <c r="A34" s="113" t="s">
        <v>738</v>
      </c>
      <c r="B34" s="15">
        <v>15</v>
      </c>
      <c r="C34" s="113" t="s">
        <v>735</v>
      </c>
      <c r="D34" s="15">
        <v>46</v>
      </c>
      <c r="E34" s="212">
        <f t="shared" si="2"/>
        <v>24169.599999999999</v>
      </c>
      <c r="F34" s="131">
        <f t="shared" si="2"/>
        <v>1708.8020833333335</v>
      </c>
      <c r="G34" s="131">
        <f t="shared" si="2"/>
        <v>1533</v>
      </c>
      <c r="H34" s="131">
        <f t="shared" si="2"/>
        <v>1440.6000000000001</v>
      </c>
      <c r="I34" s="131">
        <f t="shared" si="2"/>
        <v>418.95000000000005</v>
      </c>
      <c r="J34" s="216">
        <f t="shared" si="2"/>
        <v>728.7</v>
      </c>
      <c r="M34" s="86"/>
      <c r="N34" s="86"/>
      <c r="O34" s="397">
        <v>24169.599999999999</v>
      </c>
      <c r="P34" s="294">
        <v>1708.8020833333335</v>
      </c>
      <c r="Q34" s="294">
        <v>1533</v>
      </c>
      <c r="R34" s="294">
        <v>1440.6000000000001</v>
      </c>
      <c r="S34" s="294">
        <v>418.95000000000005</v>
      </c>
      <c r="T34" s="294">
        <v>728.7</v>
      </c>
    </row>
    <row r="35" spans="1:20">
      <c r="A35" s="113" t="s">
        <v>739</v>
      </c>
      <c r="B35" s="15">
        <v>20</v>
      </c>
      <c r="C35" s="113" t="s">
        <v>735</v>
      </c>
      <c r="D35" s="15">
        <v>62</v>
      </c>
      <c r="E35" s="212">
        <f t="shared" si="2"/>
        <v>28116.0425</v>
      </c>
      <c r="F35" s="131">
        <f t="shared" si="2"/>
        <v>1714.7083333333335</v>
      </c>
      <c r="G35" s="131">
        <f t="shared" si="2"/>
        <v>1533</v>
      </c>
      <c r="H35" s="131">
        <f t="shared" si="2"/>
        <v>1440.6000000000001</v>
      </c>
      <c r="I35" s="131">
        <f t="shared" si="2"/>
        <v>418.95000000000005</v>
      </c>
      <c r="J35" s="216">
        <f t="shared" si="2"/>
        <v>728.7</v>
      </c>
      <c r="M35" s="86"/>
      <c r="N35" s="86"/>
      <c r="O35" s="397">
        <v>28116.0425</v>
      </c>
      <c r="P35" s="294">
        <v>1714.7083333333335</v>
      </c>
      <c r="Q35" s="294">
        <v>1533</v>
      </c>
      <c r="R35" s="294">
        <v>1440.6000000000001</v>
      </c>
      <c r="S35" s="294">
        <v>418.95000000000005</v>
      </c>
      <c r="T35" s="294">
        <v>728.7</v>
      </c>
    </row>
    <row r="36" spans="1:20">
      <c r="A36" s="113" t="s">
        <v>740</v>
      </c>
      <c r="B36" s="15">
        <v>5</v>
      </c>
      <c r="C36" s="113" t="s">
        <v>741</v>
      </c>
      <c r="D36" s="15">
        <v>9</v>
      </c>
      <c r="E36" s="212">
        <f t="shared" si="2"/>
        <v>16788.43075</v>
      </c>
      <c r="F36" s="131">
        <f t="shared" si="2"/>
        <v>1227.45</v>
      </c>
      <c r="G36" s="131">
        <f t="shared" si="2"/>
        <v>1533</v>
      </c>
      <c r="H36" s="131">
        <f t="shared" si="2"/>
        <v>1440.6000000000001</v>
      </c>
      <c r="I36" s="131">
        <f t="shared" si="2"/>
        <v>418.95000000000005</v>
      </c>
      <c r="J36" s="216">
        <f t="shared" si="2"/>
        <v>728.7</v>
      </c>
      <c r="M36" s="86"/>
      <c r="N36" s="86"/>
      <c r="O36" s="397">
        <v>16788.43075</v>
      </c>
      <c r="P36" s="294">
        <v>1227.45</v>
      </c>
      <c r="Q36" s="294">
        <v>1533</v>
      </c>
      <c r="R36" s="294">
        <v>1440.6000000000001</v>
      </c>
      <c r="S36" s="294">
        <v>418.95000000000005</v>
      </c>
      <c r="T36" s="294">
        <v>728.7</v>
      </c>
    </row>
    <row r="37" spans="1:20">
      <c r="A37" s="113" t="s">
        <v>742</v>
      </c>
      <c r="B37" s="15">
        <v>7.5</v>
      </c>
      <c r="C37" s="113" t="s">
        <v>741</v>
      </c>
      <c r="D37" s="15">
        <v>13</v>
      </c>
      <c r="E37" s="212">
        <f t="shared" si="2"/>
        <v>19371.55675</v>
      </c>
      <c r="F37" s="131">
        <f t="shared" si="2"/>
        <v>1293.6000000000001</v>
      </c>
      <c r="G37" s="131">
        <f t="shared" si="2"/>
        <v>1533</v>
      </c>
      <c r="H37" s="131">
        <f t="shared" si="2"/>
        <v>1440.6000000000001</v>
      </c>
      <c r="I37" s="131">
        <f t="shared" si="2"/>
        <v>418.95000000000005</v>
      </c>
      <c r="J37" s="216">
        <f t="shared" si="2"/>
        <v>728.7</v>
      </c>
      <c r="M37" s="86"/>
      <c r="N37" s="86"/>
      <c r="O37" s="397">
        <v>19371.55675</v>
      </c>
      <c r="P37" s="294">
        <v>1293.6000000000001</v>
      </c>
      <c r="Q37" s="294">
        <v>1533</v>
      </c>
      <c r="R37" s="294">
        <v>1440.6000000000001</v>
      </c>
      <c r="S37" s="294">
        <v>418.95000000000005</v>
      </c>
      <c r="T37" s="294">
        <v>728.7</v>
      </c>
    </row>
    <row r="38" spans="1:20">
      <c r="A38" s="113" t="s">
        <v>743</v>
      </c>
      <c r="B38" s="15">
        <v>10</v>
      </c>
      <c r="C38" s="113" t="s">
        <v>741</v>
      </c>
      <c r="D38" s="15">
        <v>18</v>
      </c>
      <c r="E38" s="212">
        <f t="shared" si="2"/>
        <v>23716.42</v>
      </c>
      <c r="F38" s="131">
        <f t="shared" si="2"/>
        <v>1413.78125</v>
      </c>
      <c r="G38" s="131">
        <f t="shared" si="2"/>
        <v>1533</v>
      </c>
      <c r="H38" s="131">
        <f t="shared" si="2"/>
        <v>1440.6000000000001</v>
      </c>
      <c r="I38" s="131">
        <f t="shared" si="2"/>
        <v>418.95000000000005</v>
      </c>
      <c r="J38" s="216">
        <f t="shared" si="2"/>
        <v>728.7</v>
      </c>
      <c r="M38" s="86"/>
      <c r="N38" s="86"/>
      <c r="O38" s="397">
        <v>23716.42</v>
      </c>
      <c r="P38" s="294">
        <v>1413.78125</v>
      </c>
      <c r="Q38" s="294">
        <v>1533</v>
      </c>
      <c r="R38" s="294">
        <v>1440.6000000000001</v>
      </c>
      <c r="S38" s="294">
        <v>418.95000000000005</v>
      </c>
      <c r="T38" s="294">
        <v>728.7</v>
      </c>
    </row>
    <row r="39" spans="1:20">
      <c r="A39" s="113" t="s">
        <v>744</v>
      </c>
      <c r="B39" s="15">
        <v>15</v>
      </c>
      <c r="C39" s="113" t="s">
        <v>741</v>
      </c>
      <c r="D39" s="15">
        <v>24</v>
      </c>
      <c r="E39" s="212">
        <f t="shared" si="2"/>
        <v>26767.831999999999</v>
      </c>
      <c r="F39" s="131">
        <f t="shared" si="2"/>
        <v>1708.8020833333335</v>
      </c>
      <c r="G39" s="131">
        <f t="shared" si="2"/>
        <v>1533</v>
      </c>
      <c r="H39" s="131">
        <f t="shared" si="2"/>
        <v>1440.6000000000001</v>
      </c>
      <c r="I39" s="131">
        <f t="shared" si="2"/>
        <v>418.95000000000005</v>
      </c>
      <c r="J39" s="216">
        <f t="shared" si="2"/>
        <v>728.7</v>
      </c>
      <c r="M39" s="86"/>
      <c r="N39" s="86"/>
      <c r="O39" s="397">
        <v>26767.831999999999</v>
      </c>
      <c r="P39" s="294">
        <v>1708.8020833333335</v>
      </c>
      <c r="Q39" s="294">
        <v>1533</v>
      </c>
      <c r="R39" s="294">
        <v>1440.6000000000001</v>
      </c>
      <c r="S39" s="294">
        <v>418.95000000000005</v>
      </c>
      <c r="T39" s="294">
        <v>728.7</v>
      </c>
    </row>
    <row r="40" spans="1:20">
      <c r="A40" s="113" t="s">
        <v>745</v>
      </c>
      <c r="B40" s="15">
        <v>20</v>
      </c>
      <c r="C40" s="113" t="s">
        <v>741</v>
      </c>
      <c r="D40" s="15">
        <v>31</v>
      </c>
      <c r="E40" s="212">
        <f t="shared" si="2"/>
        <v>32989.615749999997</v>
      </c>
      <c r="F40" s="131">
        <f t="shared" si="2"/>
        <v>1714.7083333333335</v>
      </c>
      <c r="G40" s="131">
        <f t="shared" si="2"/>
        <v>1533</v>
      </c>
      <c r="H40" s="131">
        <f t="shared" si="2"/>
        <v>1440.6000000000001</v>
      </c>
      <c r="I40" s="131">
        <f t="shared" si="2"/>
        <v>418.95000000000005</v>
      </c>
      <c r="J40" s="216">
        <f t="shared" si="2"/>
        <v>728.7</v>
      </c>
      <c r="M40" s="86"/>
      <c r="N40" s="86"/>
      <c r="O40" s="397">
        <v>32989.615749999997</v>
      </c>
      <c r="P40" s="294">
        <v>1714.7083333333335</v>
      </c>
      <c r="Q40" s="294">
        <v>1533</v>
      </c>
      <c r="R40" s="294">
        <v>1440.6000000000001</v>
      </c>
      <c r="S40" s="294">
        <v>418.95000000000005</v>
      </c>
      <c r="T40" s="294">
        <v>728.7</v>
      </c>
    </row>
    <row r="41" spans="1:20">
      <c r="A41" s="113" t="s">
        <v>746</v>
      </c>
      <c r="B41" s="15">
        <v>25</v>
      </c>
      <c r="C41" s="113" t="s">
        <v>741</v>
      </c>
      <c r="D41" s="15">
        <v>38</v>
      </c>
      <c r="E41" s="212">
        <f t="shared" si="2"/>
        <v>34113.124499999998</v>
      </c>
      <c r="F41" s="131">
        <f t="shared" si="2"/>
        <v>2725.84375</v>
      </c>
      <c r="G41" s="131">
        <f t="shared" si="2"/>
        <v>1533</v>
      </c>
      <c r="H41" s="131">
        <f t="shared" si="2"/>
        <v>1440.6000000000001</v>
      </c>
      <c r="I41" s="131">
        <f t="shared" si="2"/>
        <v>418.95000000000005</v>
      </c>
      <c r="J41" s="216">
        <f t="shared" si="2"/>
        <v>728.7</v>
      </c>
      <c r="M41" s="86"/>
      <c r="N41" s="86"/>
      <c r="O41" s="397">
        <v>34113.124499999998</v>
      </c>
      <c r="P41" s="294">
        <v>2725.84375</v>
      </c>
      <c r="Q41" s="294">
        <v>1533</v>
      </c>
      <c r="R41" s="294">
        <v>1440.6000000000001</v>
      </c>
      <c r="S41" s="294">
        <v>418.95000000000005</v>
      </c>
      <c r="T41" s="294">
        <v>728.7</v>
      </c>
    </row>
    <row r="42" spans="1:20">
      <c r="A42" s="113" t="s">
        <v>747</v>
      </c>
      <c r="B42" s="15">
        <v>30</v>
      </c>
      <c r="C42" s="113" t="s">
        <v>741</v>
      </c>
      <c r="D42" s="15">
        <v>46</v>
      </c>
      <c r="E42" s="212">
        <f t="shared" si="2"/>
        <v>37357.137999999999</v>
      </c>
      <c r="F42" s="131">
        <f t="shared" si="2"/>
        <v>2781.5520833333339</v>
      </c>
      <c r="G42" s="131">
        <f t="shared" si="2"/>
        <v>1533</v>
      </c>
      <c r="H42" s="131">
        <f t="shared" si="2"/>
        <v>1440.6000000000001</v>
      </c>
      <c r="I42" s="131">
        <f t="shared" si="2"/>
        <v>418.95000000000005</v>
      </c>
      <c r="J42" s="216">
        <f t="shared" si="2"/>
        <v>837.90000000000009</v>
      </c>
      <c r="M42" s="86"/>
      <c r="N42" s="86"/>
      <c r="O42" s="397">
        <v>37357.137999999999</v>
      </c>
      <c r="P42" s="294">
        <v>2781.5520833333339</v>
      </c>
      <c r="Q42" s="294">
        <v>1533</v>
      </c>
      <c r="R42" s="294">
        <v>1440.6000000000001</v>
      </c>
      <c r="S42" s="294">
        <v>418.95000000000005</v>
      </c>
      <c r="T42" s="294">
        <v>837.90000000000009</v>
      </c>
    </row>
    <row r="43" spans="1:20">
      <c r="A43" s="113" t="s">
        <v>748</v>
      </c>
      <c r="B43" s="15">
        <v>40</v>
      </c>
      <c r="C43" s="113" t="s">
        <v>741</v>
      </c>
      <c r="D43" s="15">
        <v>61</v>
      </c>
      <c r="E43" s="212">
        <f t="shared" si="2"/>
        <v>73585.102499999994</v>
      </c>
      <c r="F43" s="131">
        <f t="shared" si="2"/>
        <v>4249.583333333333</v>
      </c>
      <c r="G43" s="131">
        <f t="shared" si="2"/>
        <v>1533</v>
      </c>
      <c r="H43" s="131">
        <f t="shared" si="2"/>
        <v>1440.6000000000001</v>
      </c>
      <c r="I43" s="131">
        <f t="shared" si="2"/>
        <v>418.95000000000005</v>
      </c>
      <c r="J43" s="216">
        <f t="shared" si="2"/>
        <v>837.90000000000009</v>
      </c>
      <c r="M43" s="86"/>
      <c r="N43" s="86"/>
      <c r="O43" s="397">
        <v>73585.102499999994</v>
      </c>
      <c r="P43" s="294">
        <v>4249.583333333333</v>
      </c>
      <c r="Q43" s="294">
        <v>1533</v>
      </c>
      <c r="R43" s="294">
        <v>1440.6000000000001</v>
      </c>
      <c r="S43" s="294">
        <v>418.95000000000005</v>
      </c>
      <c r="T43" s="294">
        <v>837.90000000000009</v>
      </c>
    </row>
    <row r="44" spans="1:20">
      <c r="A44" s="113" t="s">
        <v>749</v>
      </c>
      <c r="B44" s="15">
        <v>50</v>
      </c>
      <c r="C44" s="113" t="s">
        <v>741</v>
      </c>
      <c r="D44" s="15">
        <v>77</v>
      </c>
      <c r="E44" s="212">
        <f t="shared" si="2"/>
        <v>77574.974749999994</v>
      </c>
      <c r="F44" s="131">
        <f t="shared" si="2"/>
        <v>4717.635416666667</v>
      </c>
      <c r="G44" s="131">
        <f t="shared" si="2"/>
        <v>1533</v>
      </c>
      <c r="H44" s="131">
        <f t="shared" si="2"/>
        <v>1440.6000000000001</v>
      </c>
      <c r="I44" s="131">
        <f t="shared" si="2"/>
        <v>418.95000000000005</v>
      </c>
      <c r="J44" s="216">
        <f t="shared" si="2"/>
        <v>837.90000000000009</v>
      </c>
      <c r="M44" s="86"/>
      <c r="N44" s="86"/>
      <c r="O44" s="397">
        <v>77574.974749999994</v>
      </c>
      <c r="P44" s="294">
        <v>4717.635416666667</v>
      </c>
      <c r="Q44" s="294">
        <v>1533</v>
      </c>
      <c r="R44" s="294">
        <v>1440.6000000000001</v>
      </c>
      <c r="S44" s="294">
        <v>418.95000000000005</v>
      </c>
      <c r="T44" s="294">
        <v>837.90000000000009</v>
      </c>
    </row>
    <row r="45" spans="1:20">
      <c r="A45" s="113" t="s">
        <v>750</v>
      </c>
      <c r="B45" s="15">
        <v>5</v>
      </c>
      <c r="C45" s="113" t="s">
        <v>751</v>
      </c>
      <c r="D45" s="15">
        <v>9</v>
      </c>
      <c r="E45" s="212">
        <f t="shared" si="2"/>
        <v>15298.601499999999</v>
      </c>
      <c r="F45" s="131">
        <f t="shared" si="2"/>
        <v>1310.4000000000001</v>
      </c>
      <c r="G45" s="131">
        <f t="shared" si="2"/>
        <v>1533</v>
      </c>
      <c r="H45" s="131">
        <f t="shared" si="2"/>
        <v>1440.6000000000001</v>
      </c>
      <c r="I45" s="131">
        <f t="shared" si="2"/>
        <v>418.95000000000005</v>
      </c>
      <c r="J45" s="216">
        <f t="shared" si="2"/>
        <v>728.7</v>
      </c>
      <c r="M45" s="86"/>
      <c r="N45" s="86"/>
      <c r="O45" s="397">
        <v>15298.601499999999</v>
      </c>
      <c r="P45" s="294">
        <v>1310.4000000000001</v>
      </c>
      <c r="Q45" s="294">
        <v>1533</v>
      </c>
      <c r="R45" s="294">
        <v>1440.6000000000001</v>
      </c>
      <c r="S45" s="294">
        <v>418.95000000000005</v>
      </c>
      <c r="T45" s="294">
        <v>728.7</v>
      </c>
    </row>
    <row r="46" spans="1:20">
      <c r="A46" s="113" t="s">
        <v>752</v>
      </c>
      <c r="B46" s="15">
        <v>7.5</v>
      </c>
      <c r="C46" s="113" t="s">
        <v>751</v>
      </c>
      <c r="D46" s="15">
        <v>13</v>
      </c>
      <c r="E46" s="212">
        <f t="shared" si="2"/>
        <v>16193.632</v>
      </c>
      <c r="F46" s="131">
        <f t="shared" si="2"/>
        <v>1323</v>
      </c>
      <c r="G46" s="131">
        <f t="shared" si="2"/>
        <v>1533</v>
      </c>
      <c r="H46" s="131">
        <f t="shared" si="2"/>
        <v>1440.6000000000001</v>
      </c>
      <c r="I46" s="131">
        <f t="shared" si="2"/>
        <v>418.95000000000005</v>
      </c>
      <c r="J46" s="216">
        <f t="shared" si="2"/>
        <v>728.7</v>
      </c>
      <c r="M46" s="86"/>
      <c r="N46" s="86"/>
      <c r="O46" s="397">
        <v>16193.632</v>
      </c>
      <c r="P46" s="294">
        <v>1323</v>
      </c>
      <c r="Q46" s="294">
        <v>1533</v>
      </c>
      <c r="R46" s="294">
        <v>1440.6000000000001</v>
      </c>
      <c r="S46" s="294">
        <v>418.95000000000005</v>
      </c>
      <c r="T46" s="294">
        <v>728.7</v>
      </c>
    </row>
    <row r="47" spans="1:20">
      <c r="A47" s="113" t="s">
        <v>753</v>
      </c>
      <c r="B47" s="15">
        <v>10</v>
      </c>
      <c r="C47" s="113" t="s">
        <v>751</v>
      </c>
      <c r="D47" s="15">
        <v>18</v>
      </c>
      <c r="E47" s="212">
        <f t="shared" si="2"/>
        <v>21484.5085</v>
      </c>
      <c r="F47" s="131">
        <f t="shared" si="2"/>
        <v>1345.05</v>
      </c>
      <c r="G47" s="131">
        <f t="shared" si="2"/>
        <v>1533</v>
      </c>
      <c r="H47" s="131">
        <f t="shared" si="2"/>
        <v>1440.6000000000001</v>
      </c>
      <c r="I47" s="131">
        <f t="shared" si="2"/>
        <v>418.95000000000005</v>
      </c>
      <c r="J47" s="216">
        <f t="shared" si="2"/>
        <v>728.7</v>
      </c>
      <c r="M47" s="86"/>
      <c r="N47" s="86"/>
      <c r="O47" s="397">
        <v>21484.5085</v>
      </c>
      <c r="P47" s="294">
        <v>1345.05</v>
      </c>
      <c r="Q47" s="294">
        <v>1533</v>
      </c>
      <c r="R47" s="294">
        <v>1440.6000000000001</v>
      </c>
      <c r="S47" s="294">
        <v>418.95000000000005</v>
      </c>
      <c r="T47" s="294">
        <v>728.7</v>
      </c>
    </row>
    <row r="48" spans="1:20">
      <c r="A48" s="113" t="s">
        <v>754</v>
      </c>
      <c r="B48" s="15">
        <v>15</v>
      </c>
      <c r="C48" s="113" t="s">
        <v>751</v>
      </c>
      <c r="D48" s="15">
        <v>25</v>
      </c>
      <c r="E48" s="212">
        <f t="shared" si="2"/>
        <v>23937.345249999998</v>
      </c>
      <c r="F48" s="131">
        <f t="shared" si="2"/>
        <v>1370.25</v>
      </c>
      <c r="G48" s="131">
        <f t="shared" si="2"/>
        <v>1533</v>
      </c>
      <c r="H48" s="131">
        <f t="shared" si="2"/>
        <v>1440.6000000000001</v>
      </c>
      <c r="I48" s="131">
        <f t="shared" si="2"/>
        <v>418.95000000000005</v>
      </c>
      <c r="J48" s="216">
        <f t="shared" si="2"/>
        <v>728.7</v>
      </c>
      <c r="M48" s="86"/>
      <c r="N48" s="86"/>
      <c r="O48" s="397">
        <v>23937.345249999998</v>
      </c>
      <c r="P48" s="294">
        <v>1370.25</v>
      </c>
      <c r="Q48" s="294">
        <v>1533</v>
      </c>
      <c r="R48" s="294">
        <v>1440.6000000000001</v>
      </c>
      <c r="S48" s="294">
        <v>418.95000000000005</v>
      </c>
      <c r="T48" s="294">
        <v>728.7</v>
      </c>
    </row>
    <row r="49" spans="1:20">
      <c r="A49" s="113" t="s">
        <v>755</v>
      </c>
      <c r="B49" s="15">
        <v>20</v>
      </c>
      <c r="C49" s="113" t="s">
        <v>751</v>
      </c>
      <c r="D49" s="15">
        <v>31</v>
      </c>
      <c r="E49" s="212">
        <f t="shared" si="2"/>
        <v>30098.704999999998</v>
      </c>
      <c r="F49" s="131">
        <f t="shared" si="2"/>
        <v>1387.166666666667</v>
      </c>
      <c r="G49" s="131">
        <f t="shared" si="2"/>
        <v>1533</v>
      </c>
      <c r="H49" s="131">
        <f t="shared" si="2"/>
        <v>1440.6000000000001</v>
      </c>
      <c r="I49" s="131">
        <f t="shared" si="2"/>
        <v>418.95000000000005</v>
      </c>
      <c r="J49" s="216">
        <f t="shared" si="2"/>
        <v>728.7</v>
      </c>
      <c r="M49" s="86"/>
      <c r="N49" s="86"/>
      <c r="O49" s="397">
        <v>30098.704999999998</v>
      </c>
      <c r="P49" s="294">
        <v>1387.166666666667</v>
      </c>
      <c r="Q49" s="294">
        <v>1533</v>
      </c>
      <c r="R49" s="294">
        <v>1440.6000000000001</v>
      </c>
      <c r="S49" s="294">
        <v>418.95000000000005</v>
      </c>
      <c r="T49" s="294">
        <v>728.7</v>
      </c>
    </row>
    <row r="50" spans="1:20">
      <c r="A50" s="113" t="s">
        <v>756</v>
      </c>
      <c r="B50" s="15">
        <v>25</v>
      </c>
      <c r="C50" s="113" t="s">
        <v>751</v>
      </c>
      <c r="D50" s="15">
        <v>38</v>
      </c>
      <c r="E50" s="212">
        <f t="shared" si="2"/>
        <v>32002.060999999998</v>
      </c>
      <c r="F50" s="131">
        <f t="shared" si="2"/>
        <v>1413.78125</v>
      </c>
      <c r="G50" s="131">
        <f t="shared" si="2"/>
        <v>1533</v>
      </c>
      <c r="H50" s="131">
        <f t="shared" si="2"/>
        <v>1440.6000000000001</v>
      </c>
      <c r="I50" s="131">
        <f t="shared" si="2"/>
        <v>418.95000000000005</v>
      </c>
      <c r="J50" s="216">
        <f t="shared" si="2"/>
        <v>728.7</v>
      </c>
      <c r="M50" s="86"/>
      <c r="N50" s="86"/>
      <c r="O50" s="397">
        <v>32002.060999999998</v>
      </c>
      <c r="P50" s="294">
        <v>1413.78125</v>
      </c>
      <c r="Q50" s="294">
        <v>1533</v>
      </c>
      <c r="R50" s="294">
        <v>1440.6000000000001</v>
      </c>
      <c r="S50" s="294">
        <v>418.95000000000005</v>
      </c>
      <c r="T50" s="294">
        <v>728.7</v>
      </c>
    </row>
    <row r="51" spans="1:20">
      <c r="A51" s="113" t="s">
        <v>757</v>
      </c>
      <c r="B51" s="15">
        <v>30</v>
      </c>
      <c r="C51" s="113" t="s">
        <v>751</v>
      </c>
      <c r="D51" s="15">
        <v>46</v>
      </c>
      <c r="E51" s="212">
        <f t="shared" si="2"/>
        <v>33244.96443384025</v>
      </c>
      <c r="F51" s="131">
        <f t="shared" si="2"/>
        <v>1714.7083333333335</v>
      </c>
      <c r="G51" s="131">
        <f t="shared" si="2"/>
        <v>1533</v>
      </c>
      <c r="H51" s="131">
        <f t="shared" si="2"/>
        <v>1440.6000000000001</v>
      </c>
      <c r="I51" s="131">
        <f t="shared" si="2"/>
        <v>418.95000000000005</v>
      </c>
      <c r="J51" s="216">
        <f t="shared" si="2"/>
        <v>728.7</v>
      </c>
      <c r="M51" s="86"/>
      <c r="N51" s="86"/>
      <c r="O51" s="397">
        <v>33244.96443384025</v>
      </c>
      <c r="P51" s="294">
        <v>1714.7083333333335</v>
      </c>
      <c r="Q51" s="294">
        <v>1533</v>
      </c>
      <c r="R51" s="294">
        <v>1440.6000000000001</v>
      </c>
      <c r="S51" s="294">
        <v>418.95000000000005</v>
      </c>
      <c r="T51" s="294">
        <v>728.7</v>
      </c>
    </row>
    <row r="52" spans="1:20">
      <c r="A52" s="113" t="s">
        <v>758</v>
      </c>
      <c r="B52" s="15">
        <v>40</v>
      </c>
      <c r="C52" s="113" t="s">
        <v>751</v>
      </c>
      <c r="D52" s="15">
        <v>61</v>
      </c>
      <c r="E52" s="212">
        <f t="shared" si="2"/>
        <v>37670.587500000001</v>
      </c>
      <c r="F52" s="131">
        <f t="shared" si="2"/>
        <v>1969.625</v>
      </c>
      <c r="G52" s="131">
        <f t="shared" si="2"/>
        <v>1533</v>
      </c>
      <c r="H52" s="131">
        <f t="shared" si="2"/>
        <v>1440.6000000000001</v>
      </c>
      <c r="I52" s="131">
        <f t="shared" si="2"/>
        <v>418.95000000000005</v>
      </c>
      <c r="J52" s="216">
        <f t="shared" si="2"/>
        <v>728.7</v>
      </c>
      <c r="M52" s="86"/>
      <c r="N52" s="86"/>
      <c r="O52" s="397">
        <v>37670.587500000001</v>
      </c>
      <c r="P52" s="294">
        <v>1969.625</v>
      </c>
      <c r="Q52" s="294">
        <v>1533</v>
      </c>
      <c r="R52" s="294">
        <v>1440.6000000000001</v>
      </c>
      <c r="S52" s="294">
        <v>418.95000000000005</v>
      </c>
      <c r="T52" s="294">
        <v>728.7</v>
      </c>
    </row>
    <row r="53" spans="1:20">
      <c r="A53" s="113" t="s">
        <v>759</v>
      </c>
      <c r="B53" s="15">
        <v>50</v>
      </c>
      <c r="C53" s="113" t="s">
        <v>751</v>
      </c>
      <c r="D53" s="15">
        <v>77</v>
      </c>
      <c r="E53" s="212">
        <f t="shared" si="2"/>
        <v>46732.299249999996</v>
      </c>
      <c r="F53" s="131">
        <f t="shared" si="2"/>
        <v>2725.84375</v>
      </c>
      <c r="G53" s="131">
        <f t="shared" si="2"/>
        <v>1533</v>
      </c>
      <c r="H53" s="131">
        <f t="shared" si="2"/>
        <v>1440.6000000000001</v>
      </c>
      <c r="I53" s="131">
        <f t="shared" si="2"/>
        <v>418.95000000000005</v>
      </c>
      <c r="J53" s="216">
        <f t="shared" si="2"/>
        <v>728.7</v>
      </c>
      <c r="M53" s="86"/>
      <c r="N53" s="86"/>
      <c r="O53" s="397">
        <v>46732.299249999996</v>
      </c>
      <c r="P53" s="294">
        <v>2725.84375</v>
      </c>
      <c r="Q53" s="294">
        <v>1533</v>
      </c>
      <c r="R53" s="294">
        <v>1440.6000000000001</v>
      </c>
      <c r="S53" s="294">
        <v>418.95000000000005</v>
      </c>
      <c r="T53" s="294">
        <v>728.7</v>
      </c>
    </row>
    <row r="54" spans="1:20">
      <c r="A54" s="113" t="s">
        <v>760</v>
      </c>
      <c r="B54" s="15">
        <v>60</v>
      </c>
      <c r="C54" s="113" t="s">
        <v>751</v>
      </c>
      <c r="D54" s="15">
        <v>91</v>
      </c>
      <c r="E54" s="212">
        <f t="shared" si="2"/>
        <v>55820.446499999998</v>
      </c>
      <c r="F54" s="131">
        <f t="shared" si="2"/>
        <v>3563.1458333333339</v>
      </c>
      <c r="G54" s="131">
        <f t="shared" si="2"/>
        <v>1533</v>
      </c>
      <c r="H54" s="131">
        <f t="shared" si="2"/>
        <v>1440.6000000000001</v>
      </c>
      <c r="I54" s="131">
        <f t="shared" si="2"/>
        <v>418.95000000000005</v>
      </c>
      <c r="J54" s="216">
        <f t="shared" si="2"/>
        <v>837.90000000000009</v>
      </c>
      <c r="M54" s="86"/>
      <c r="N54" s="86"/>
      <c r="O54" s="397">
        <v>55820.446499999998</v>
      </c>
      <c r="P54" s="294">
        <v>3563.1458333333339</v>
      </c>
      <c r="Q54" s="294">
        <v>1533</v>
      </c>
      <c r="R54" s="294">
        <v>1440.6000000000001</v>
      </c>
      <c r="S54" s="294">
        <v>418.95000000000005</v>
      </c>
      <c r="T54" s="294">
        <v>837.90000000000009</v>
      </c>
    </row>
    <row r="55" spans="1:20">
      <c r="A55" s="113" t="s">
        <v>761</v>
      </c>
      <c r="B55" s="15">
        <v>75</v>
      </c>
      <c r="C55" s="113" t="s">
        <v>751</v>
      </c>
      <c r="D55" s="15">
        <v>107</v>
      </c>
      <c r="E55" s="212">
        <f t="shared" si="2"/>
        <v>62238.608249999997</v>
      </c>
      <c r="F55" s="131">
        <f t="shared" si="2"/>
        <v>3563.1458333333339</v>
      </c>
      <c r="G55" s="131">
        <f t="shared" si="2"/>
        <v>1533</v>
      </c>
      <c r="H55" s="131">
        <f t="shared" si="2"/>
        <v>1440.6000000000001</v>
      </c>
      <c r="I55" s="131">
        <f t="shared" si="2"/>
        <v>418.95000000000005</v>
      </c>
      <c r="J55" s="216">
        <f t="shared" si="2"/>
        <v>837.90000000000009</v>
      </c>
      <c r="M55" s="86"/>
      <c r="N55" s="86"/>
      <c r="O55" s="397">
        <v>62238.608249999997</v>
      </c>
      <c r="P55" s="294">
        <v>3563.1458333333339</v>
      </c>
      <c r="Q55" s="294">
        <v>1533</v>
      </c>
      <c r="R55" s="294">
        <v>1440.6000000000001</v>
      </c>
      <c r="S55" s="294">
        <v>418.95000000000005</v>
      </c>
      <c r="T55" s="294">
        <v>837.90000000000009</v>
      </c>
    </row>
    <row r="56" spans="1:20">
      <c r="A56" s="113" t="s">
        <v>762</v>
      </c>
      <c r="B56" s="15">
        <v>100</v>
      </c>
      <c r="C56" s="113" t="s">
        <v>751</v>
      </c>
      <c r="D56" s="15">
        <v>142</v>
      </c>
      <c r="E56" s="212">
        <f t="shared" si="2"/>
        <v>76993.393750000003</v>
      </c>
      <c r="F56" s="131">
        <f t="shared" si="2"/>
        <v>4717.635416666667</v>
      </c>
      <c r="G56" s="131">
        <f t="shared" si="2"/>
        <v>1533</v>
      </c>
      <c r="H56" s="131">
        <f t="shared" si="2"/>
        <v>1440.6000000000001</v>
      </c>
      <c r="I56" s="131">
        <f t="shared" si="2"/>
        <v>418.95000000000005</v>
      </c>
      <c r="J56" s="216">
        <f t="shared" si="2"/>
        <v>837.90000000000009</v>
      </c>
      <c r="M56" s="86"/>
      <c r="N56" s="86"/>
      <c r="O56" s="397">
        <v>76993.393750000003</v>
      </c>
      <c r="P56" s="294">
        <v>4717.635416666667</v>
      </c>
      <c r="Q56" s="294">
        <v>1533</v>
      </c>
      <c r="R56" s="294">
        <v>1440.6000000000001</v>
      </c>
      <c r="S56" s="294">
        <v>418.95000000000005</v>
      </c>
      <c r="T56" s="294">
        <v>837.90000000000009</v>
      </c>
    </row>
    <row r="57" spans="1:20">
      <c r="A57" s="113" t="s">
        <v>763</v>
      </c>
      <c r="B57" s="15">
        <v>125</v>
      </c>
      <c r="C57" s="113" t="s">
        <v>751</v>
      </c>
      <c r="D57" s="15">
        <v>172</v>
      </c>
      <c r="E57" s="212">
        <f t="shared" si="2"/>
        <v>105024.465</v>
      </c>
      <c r="F57" s="131">
        <f t="shared" si="2"/>
        <v>5878.6145833333339</v>
      </c>
      <c r="G57" s="131">
        <f t="shared" si="2"/>
        <v>1533</v>
      </c>
      <c r="H57" s="131">
        <f t="shared" si="2"/>
        <v>1440.6000000000001</v>
      </c>
      <c r="I57" s="131">
        <f t="shared" si="2"/>
        <v>418.95000000000005</v>
      </c>
      <c r="J57" s="216">
        <f t="shared" si="2"/>
        <v>837.90000000000009</v>
      </c>
      <c r="M57" s="86"/>
      <c r="N57" s="86"/>
      <c r="O57" s="397">
        <v>105024.465</v>
      </c>
      <c r="P57" s="294">
        <v>5878.6145833333339</v>
      </c>
      <c r="Q57" s="294">
        <v>1533</v>
      </c>
      <c r="R57" s="294">
        <v>1440.6000000000001</v>
      </c>
      <c r="S57" s="294">
        <v>418.95000000000005</v>
      </c>
      <c r="T57" s="294">
        <v>837.90000000000009</v>
      </c>
    </row>
    <row r="58" spans="1:20">
      <c r="A58" s="113" t="s">
        <v>764</v>
      </c>
      <c r="B58" s="15">
        <v>150</v>
      </c>
      <c r="C58" s="113" t="s">
        <v>751</v>
      </c>
      <c r="D58" s="15">
        <v>198</v>
      </c>
      <c r="E58" s="213">
        <f t="shared" si="2"/>
        <v>120772.47</v>
      </c>
      <c r="F58" s="131">
        <f t="shared" si="2"/>
        <v>7039.59375</v>
      </c>
      <c r="G58" s="131">
        <f t="shared" si="2"/>
        <v>1533</v>
      </c>
      <c r="H58" s="131">
        <f t="shared" si="2"/>
        <v>1440.6000000000001</v>
      </c>
      <c r="I58" s="131">
        <f t="shared" si="2"/>
        <v>418.95000000000005</v>
      </c>
      <c r="J58" s="216">
        <f t="shared" si="2"/>
        <v>837.90000000000009</v>
      </c>
      <c r="M58" s="86"/>
      <c r="O58" s="397">
        <v>120772.47</v>
      </c>
      <c r="P58" s="294">
        <v>7039.59375</v>
      </c>
      <c r="Q58" s="294">
        <v>1533</v>
      </c>
      <c r="R58" s="294">
        <v>1440.6000000000001</v>
      </c>
      <c r="S58" s="294">
        <v>418.95000000000005</v>
      </c>
      <c r="T58" s="294">
        <v>837.90000000000009</v>
      </c>
    </row>
    <row r="59" spans="1:20" ht="20.100000000000001" customHeight="1" thickBot="1">
      <c r="A59" s="730" t="s">
        <v>765</v>
      </c>
      <c r="B59" s="730"/>
      <c r="C59" s="730"/>
      <c r="D59" s="730"/>
      <c r="E59" s="730"/>
      <c r="F59" s="730"/>
      <c r="G59" s="730"/>
      <c r="H59" s="730"/>
      <c r="I59" s="730"/>
      <c r="J59" s="731"/>
    </row>
    <row r="60" spans="1:20">
      <c r="A60" s="113" t="s">
        <v>766</v>
      </c>
      <c r="B60" s="15">
        <v>5</v>
      </c>
      <c r="C60" s="113" t="s">
        <v>767</v>
      </c>
      <c r="D60" s="15">
        <v>18</v>
      </c>
      <c r="E60" s="211">
        <f t="shared" ref="E60:J89" si="3">O60*$B$3</f>
        <v>16552.3995</v>
      </c>
      <c r="F60" s="131">
        <f t="shared" si="3"/>
        <v>1155</v>
      </c>
      <c r="G60" s="131">
        <f t="shared" si="3"/>
        <v>1533</v>
      </c>
      <c r="H60" s="131">
        <f t="shared" si="3"/>
        <v>1730.4</v>
      </c>
      <c r="I60" s="131">
        <f t="shared" si="3"/>
        <v>607.95000000000005</v>
      </c>
      <c r="J60" s="216">
        <f t="shared" si="3"/>
        <v>728.7</v>
      </c>
      <c r="O60" s="397">
        <v>16552.3995</v>
      </c>
      <c r="P60" s="294">
        <v>1155</v>
      </c>
      <c r="Q60" s="294">
        <v>1533</v>
      </c>
      <c r="R60" s="294">
        <v>1730.4</v>
      </c>
      <c r="S60" s="294">
        <v>607.95000000000005</v>
      </c>
      <c r="T60" s="294">
        <v>728.7</v>
      </c>
    </row>
    <row r="61" spans="1:20">
      <c r="A61" s="113" t="s">
        <v>768</v>
      </c>
      <c r="B61" s="15">
        <v>7.5</v>
      </c>
      <c r="C61" s="113" t="s">
        <v>767</v>
      </c>
      <c r="D61" s="15">
        <v>25</v>
      </c>
      <c r="E61" s="212">
        <f t="shared" si="3"/>
        <v>19218.608499999998</v>
      </c>
      <c r="F61" s="131">
        <f t="shared" si="3"/>
        <v>1209.6000000000001</v>
      </c>
      <c r="G61" s="131">
        <f t="shared" si="3"/>
        <v>1533</v>
      </c>
      <c r="H61" s="131">
        <f t="shared" si="3"/>
        <v>1730.4</v>
      </c>
      <c r="I61" s="131">
        <f t="shared" si="3"/>
        <v>607.95000000000005</v>
      </c>
      <c r="J61" s="216">
        <f t="shared" si="3"/>
        <v>728.7</v>
      </c>
      <c r="O61" s="397">
        <v>19218.608499999998</v>
      </c>
      <c r="P61" s="294">
        <v>1209.6000000000001</v>
      </c>
      <c r="Q61" s="294">
        <v>1533</v>
      </c>
      <c r="R61" s="294">
        <v>1730.4</v>
      </c>
      <c r="S61" s="294">
        <v>607.95000000000005</v>
      </c>
      <c r="T61" s="294">
        <v>728.7</v>
      </c>
    </row>
    <row r="62" spans="1:20">
      <c r="A62" s="113" t="s">
        <v>769</v>
      </c>
      <c r="B62" s="15">
        <v>10</v>
      </c>
      <c r="C62" s="113" t="s">
        <v>767</v>
      </c>
      <c r="D62" s="15">
        <v>31</v>
      </c>
      <c r="E62" s="212">
        <f t="shared" si="3"/>
        <v>19505.622499999998</v>
      </c>
      <c r="F62" s="131">
        <f t="shared" si="3"/>
        <v>1223.25</v>
      </c>
      <c r="G62" s="131">
        <f t="shared" si="3"/>
        <v>1533</v>
      </c>
      <c r="H62" s="131">
        <f t="shared" si="3"/>
        <v>1730.4</v>
      </c>
      <c r="I62" s="131">
        <f t="shared" si="3"/>
        <v>607.95000000000005</v>
      </c>
      <c r="J62" s="216">
        <f t="shared" si="3"/>
        <v>728.7</v>
      </c>
      <c r="O62" s="397">
        <v>19505.622499999998</v>
      </c>
      <c r="P62" s="294">
        <v>1223.25</v>
      </c>
      <c r="Q62" s="294">
        <v>1533</v>
      </c>
      <c r="R62" s="294">
        <v>1730.4</v>
      </c>
      <c r="S62" s="294">
        <v>607.95000000000005</v>
      </c>
      <c r="T62" s="294">
        <v>728.7</v>
      </c>
    </row>
    <row r="63" spans="1:20">
      <c r="A63" s="113" t="s">
        <v>770</v>
      </c>
      <c r="B63" s="15">
        <v>15</v>
      </c>
      <c r="C63" s="113" t="s">
        <v>767</v>
      </c>
      <c r="D63" s="15">
        <v>46</v>
      </c>
      <c r="E63" s="212">
        <f t="shared" si="3"/>
        <v>20308.12875</v>
      </c>
      <c r="F63" s="131">
        <f t="shared" si="3"/>
        <v>1616.34375</v>
      </c>
      <c r="G63" s="131">
        <f t="shared" si="3"/>
        <v>1533</v>
      </c>
      <c r="H63" s="131">
        <f t="shared" si="3"/>
        <v>1730.4</v>
      </c>
      <c r="I63" s="131">
        <f t="shared" si="3"/>
        <v>607.95000000000005</v>
      </c>
      <c r="J63" s="216">
        <f t="shared" si="3"/>
        <v>728.7</v>
      </c>
      <c r="O63" s="397">
        <v>20308.12875</v>
      </c>
      <c r="P63" s="294">
        <v>1616.34375</v>
      </c>
      <c r="Q63" s="294">
        <v>1533</v>
      </c>
      <c r="R63" s="294">
        <v>1730.4</v>
      </c>
      <c r="S63" s="294">
        <v>607.95000000000005</v>
      </c>
      <c r="T63" s="294">
        <v>728.7</v>
      </c>
    </row>
    <row r="64" spans="1:20">
      <c r="A64" s="113" t="s">
        <v>771</v>
      </c>
      <c r="B64" s="15">
        <v>20</v>
      </c>
      <c r="C64" s="113" t="s">
        <v>767</v>
      </c>
      <c r="D64" s="15">
        <v>61</v>
      </c>
      <c r="E64" s="212">
        <f t="shared" si="3"/>
        <v>21040.769749999999</v>
      </c>
      <c r="F64" s="131">
        <f t="shared" si="3"/>
        <v>1662.4270833333335</v>
      </c>
      <c r="G64" s="131">
        <f t="shared" si="3"/>
        <v>1533</v>
      </c>
      <c r="H64" s="131">
        <f t="shared" si="3"/>
        <v>1730.4</v>
      </c>
      <c r="I64" s="131">
        <f t="shared" si="3"/>
        <v>607.95000000000005</v>
      </c>
      <c r="J64" s="216">
        <f t="shared" si="3"/>
        <v>728.7</v>
      </c>
      <c r="O64" s="397">
        <v>21040.769749999999</v>
      </c>
      <c r="P64" s="294">
        <v>1662.4270833333335</v>
      </c>
      <c r="Q64" s="294">
        <v>1533</v>
      </c>
      <c r="R64" s="294">
        <v>1730.4</v>
      </c>
      <c r="S64" s="294">
        <v>607.95000000000005</v>
      </c>
      <c r="T64" s="294">
        <v>728.7</v>
      </c>
    </row>
    <row r="65" spans="1:20">
      <c r="A65" s="113" t="s">
        <v>772</v>
      </c>
      <c r="B65" s="15">
        <v>25</v>
      </c>
      <c r="C65" s="113" t="s">
        <v>767</v>
      </c>
      <c r="D65" s="15">
        <v>75</v>
      </c>
      <c r="E65" s="212">
        <f t="shared" si="3"/>
        <v>22849.713250000001</v>
      </c>
      <c r="F65" s="131">
        <f t="shared" si="3"/>
        <v>1969.625</v>
      </c>
      <c r="G65" s="131">
        <f t="shared" si="3"/>
        <v>1533</v>
      </c>
      <c r="H65" s="131">
        <f t="shared" si="3"/>
        <v>1730.4</v>
      </c>
      <c r="I65" s="131">
        <f t="shared" si="3"/>
        <v>607.95000000000005</v>
      </c>
      <c r="J65" s="216">
        <f t="shared" si="3"/>
        <v>728.7</v>
      </c>
      <c r="O65" s="397">
        <v>22849.713250000001</v>
      </c>
      <c r="P65" s="294">
        <v>1969.625</v>
      </c>
      <c r="Q65" s="294">
        <v>1533</v>
      </c>
      <c r="R65" s="294">
        <v>1730.4</v>
      </c>
      <c r="S65" s="294">
        <v>607.95000000000005</v>
      </c>
      <c r="T65" s="294">
        <v>728.7</v>
      </c>
    </row>
    <row r="66" spans="1:20">
      <c r="A66" s="113" t="s">
        <v>773</v>
      </c>
      <c r="B66" s="15">
        <v>30</v>
      </c>
      <c r="C66" s="113" t="s">
        <v>767</v>
      </c>
      <c r="D66" s="15">
        <v>91</v>
      </c>
      <c r="E66" s="212">
        <f t="shared" si="3"/>
        <v>25514.034</v>
      </c>
      <c r="F66" s="131">
        <f t="shared" si="3"/>
        <v>2004.40625</v>
      </c>
      <c r="G66" s="131">
        <f t="shared" si="3"/>
        <v>1533</v>
      </c>
      <c r="H66" s="131">
        <f t="shared" si="3"/>
        <v>1730.4</v>
      </c>
      <c r="I66" s="131">
        <f t="shared" si="3"/>
        <v>607.95000000000005</v>
      </c>
      <c r="J66" s="216">
        <f t="shared" si="3"/>
        <v>728.7</v>
      </c>
      <c r="O66" s="397">
        <v>25514.034</v>
      </c>
      <c r="P66" s="294">
        <v>2004.40625</v>
      </c>
      <c r="Q66" s="294">
        <v>1533</v>
      </c>
      <c r="R66" s="294">
        <v>1730.4</v>
      </c>
      <c r="S66" s="294">
        <v>607.95000000000005</v>
      </c>
      <c r="T66" s="294">
        <v>728.7</v>
      </c>
    </row>
    <row r="67" spans="1:20">
      <c r="A67" s="113" t="s">
        <v>774</v>
      </c>
      <c r="B67" s="15">
        <v>5</v>
      </c>
      <c r="C67" s="113" t="s">
        <v>775</v>
      </c>
      <c r="D67" s="15">
        <v>9</v>
      </c>
      <c r="E67" s="212">
        <f t="shared" si="3"/>
        <v>17894.945250000001</v>
      </c>
      <c r="F67" s="131">
        <f t="shared" si="3"/>
        <v>1227.45</v>
      </c>
      <c r="G67" s="131">
        <f t="shared" si="3"/>
        <v>1533</v>
      </c>
      <c r="H67" s="131">
        <f t="shared" si="3"/>
        <v>1730.4</v>
      </c>
      <c r="I67" s="131">
        <f t="shared" si="3"/>
        <v>607.95000000000005</v>
      </c>
      <c r="J67" s="216">
        <f t="shared" si="3"/>
        <v>728.7</v>
      </c>
      <c r="O67" s="397">
        <v>17894.945250000001</v>
      </c>
      <c r="P67" s="294">
        <v>1227.45</v>
      </c>
      <c r="Q67" s="294">
        <v>1533</v>
      </c>
      <c r="R67" s="294">
        <v>1730.4</v>
      </c>
      <c r="S67" s="294">
        <v>607.95000000000005</v>
      </c>
      <c r="T67" s="294">
        <v>728.7</v>
      </c>
    </row>
    <row r="68" spans="1:20">
      <c r="A68" s="113" t="s">
        <v>776</v>
      </c>
      <c r="B68" s="15">
        <v>7.5</v>
      </c>
      <c r="C68" s="113" t="s">
        <v>775</v>
      </c>
      <c r="D68" s="15">
        <v>13</v>
      </c>
      <c r="E68" s="212">
        <f t="shared" si="3"/>
        <v>20185.392499999998</v>
      </c>
      <c r="F68" s="131">
        <f t="shared" si="3"/>
        <v>1350.3</v>
      </c>
      <c r="G68" s="131">
        <f t="shared" si="3"/>
        <v>1533</v>
      </c>
      <c r="H68" s="131">
        <f t="shared" si="3"/>
        <v>1730.4</v>
      </c>
      <c r="I68" s="131">
        <f t="shared" si="3"/>
        <v>607.95000000000005</v>
      </c>
      <c r="J68" s="216">
        <f t="shared" si="3"/>
        <v>728.7</v>
      </c>
      <c r="O68" s="397">
        <v>20185.392499999998</v>
      </c>
      <c r="P68" s="294">
        <v>1350.3</v>
      </c>
      <c r="Q68" s="294">
        <v>1533</v>
      </c>
      <c r="R68" s="294">
        <v>1730.4</v>
      </c>
      <c r="S68" s="294">
        <v>607.95000000000005</v>
      </c>
      <c r="T68" s="294">
        <v>728.7</v>
      </c>
    </row>
    <row r="69" spans="1:20">
      <c r="A69" s="113" t="s">
        <v>777</v>
      </c>
      <c r="B69" s="15">
        <v>10</v>
      </c>
      <c r="C69" s="113" t="s">
        <v>775</v>
      </c>
      <c r="D69" s="15">
        <v>18</v>
      </c>
      <c r="E69" s="212">
        <f t="shared" si="3"/>
        <v>21582.697499999998</v>
      </c>
      <c r="F69" s="131">
        <f t="shared" si="3"/>
        <v>1388.1000000000001</v>
      </c>
      <c r="G69" s="131">
        <f t="shared" si="3"/>
        <v>1533</v>
      </c>
      <c r="H69" s="131">
        <f t="shared" si="3"/>
        <v>1730.4</v>
      </c>
      <c r="I69" s="131">
        <f t="shared" si="3"/>
        <v>607.95000000000005</v>
      </c>
      <c r="J69" s="216">
        <f t="shared" si="3"/>
        <v>728.7</v>
      </c>
      <c r="O69" s="397">
        <v>21582.697499999998</v>
      </c>
      <c r="P69" s="294">
        <v>1388.1000000000001</v>
      </c>
      <c r="Q69" s="294">
        <v>1533</v>
      </c>
      <c r="R69" s="294">
        <v>1730.4</v>
      </c>
      <c r="S69" s="294">
        <v>607.95000000000005</v>
      </c>
      <c r="T69" s="294">
        <v>728.7</v>
      </c>
    </row>
    <row r="70" spans="1:20">
      <c r="A70" s="113" t="s">
        <v>778</v>
      </c>
      <c r="B70" s="15">
        <v>15</v>
      </c>
      <c r="C70" s="113" t="s">
        <v>775</v>
      </c>
      <c r="D70" s="15">
        <v>25</v>
      </c>
      <c r="E70" s="212">
        <f t="shared" si="3"/>
        <v>24264.012500000001</v>
      </c>
      <c r="F70" s="131">
        <f t="shared" si="3"/>
        <v>1417.5</v>
      </c>
      <c r="G70" s="131">
        <f t="shared" si="3"/>
        <v>1533</v>
      </c>
      <c r="H70" s="131">
        <f t="shared" si="3"/>
        <v>1730.4</v>
      </c>
      <c r="I70" s="131">
        <f t="shared" si="3"/>
        <v>607.95000000000005</v>
      </c>
      <c r="J70" s="216">
        <f t="shared" si="3"/>
        <v>728.7</v>
      </c>
      <c r="O70" s="397">
        <v>24264.012500000001</v>
      </c>
      <c r="P70" s="294">
        <v>1417.5</v>
      </c>
      <c r="Q70" s="294">
        <v>1533</v>
      </c>
      <c r="R70" s="294">
        <v>1730.4</v>
      </c>
      <c r="S70" s="294">
        <v>607.95000000000005</v>
      </c>
      <c r="T70" s="294">
        <v>728.7</v>
      </c>
    </row>
    <row r="71" spans="1:20">
      <c r="A71" s="113" t="s">
        <v>779</v>
      </c>
      <c r="B71" s="15">
        <v>20</v>
      </c>
      <c r="C71" s="113" t="s">
        <v>775</v>
      </c>
      <c r="D71" s="15">
        <v>31</v>
      </c>
      <c r="E71" s="212">
        <f t="shared" si="3"/>
        <v>27000.086749999999</v>
      </c>
      <c r="F71" s="131">
        <f t="shared" si="3"/>
        <v>1468.95</v>
      </c>
      <c r="G71" s="131">
        <f t="shared" si="3"/>
        <v>1533</v>
      </c>
      <c r="H71" s="131">
        <f t="shared" si="3"/>
        <v>1730.4</v>
      </c>
      <c r="I71" s="131">
        <f t="shared" si="3"/>
        <v>607.95000000000005</v>
      </c>
      <c r="J71" s="216">
        <f t="shared" si="3"/>
        <v>728.7</v>
      </c>
      <c r="O71" s="397">
        <v>27000.086749999999</v>
      </c>
      <c r="P71" s="294">
        <v>1468.95</v>
      </c>
      <c r="Q71" s="294">
        <v>1533</v>
      </c>
      <c r="R71" s="294">
        <v>1730.4</v>
      </c>
      <c r="S71" s="294">
        <v>607.95000000000005</v>
      </c>
      <c r="T71" s="294">
        <v>728.7</v>
      </c>
    </row>
    <row r="72" spans="1:20">
      <c r="A72" s="113" t="s">
        <v>780</v>
      </c>
      <c r="B72" s="15">
        <v>25</v>
      </c>
      <c r="C72" s="113" t="s">
        <v>775</v>
      </c>
      <c r="D72" s="15">
        <v>38</v>
      </c>
      <c r="E72" s="212">
        <f t="shared" si="3"/>
        <v>30030.727999999999</v>
      </c>
      <c r="F72" s="131">
        <f t="shared" si="3"/>
        <v>1517.25</v>
      </c>
      <c r="G72" s="131">
        <f t="shared" si="3"/>
        <v>1533</v>
      </c>
      <c r="H72" s="131">
        <f t="shared" si="3"/>
        <v>1730.4</v>
      </c>
      <c r="I72" s="131">
        <f t="shared" si="3"/>
        <v>607.95000000000005</v>
      </c>
      <c r="J72" s="216">
        <f t="shared" si="3"/>
        <v>728.7</v>
      </c>
      <c r="O72" s="397">
        <v>30030.727999999999</v>
      </c>
      <c r="P72" s="294">
        <v>1517.25</v>
      </c>
      <c r="Q72" s="294">
        <v>1533</v>
      </c>
      <c r="R72" s="294">
        <v>1730.4</v>
      </c>
      <c r="S72" s="294">
        <v>607.95000000000005</v>
      </c>
      <c r="T72" s="294">
        <v>728.7</v>
      </c>
    </row>
    <row r="73" spans="1:20">
      <c r="A73" s="113" t="s">
        <v>781</v>
      </c>
      <c r="B73" s="15">
        <v>30</v>
      </c>
      <c r="C73" s="113" t="s">
        <v>775</v>
      </c>
      <c r="D73" s="15">
        <v>46</v>
      </c>
      <c r="E73" s="212">
        <f t="shared" si="3"/>
        <v>34729.815620500005</v>
      </c>
      <c r="F73" s="131">
        <f t="shared" si="3"/>
        <v>1616.34375</v>
      </c>
      <c r="G73" s="131">
        <f t="shared" si="3"/>
        <v>1533</v>
      </c>
      <c r="H73" s="131">
        <f t="shared" si="3"/>
        <v>1730.4</v>
      </c>
      <c r="I73" s="131">
        <f t="shared" si="3"/>
        <v>607.95000000000005</v>
      </c>
      <c r="J73" s="216">
        <f t="shared" si="3"/>
        <v>837.90000000000009</v>
      </c>
      <c r="O73" s="397">
        <v>34729.815620500005</v>
      </c>
      <c r="P73" s="294">
        <v>1616.34375</v>
      </c>
      <c r="Q73" s="294">
        <v>1533</v>
      </c>
      <c r="R73" s="294">
        <v>1730.4</v>
      </c>
      <c r="S73" s="294">
        <v>607.95000000000005</v>
      </c>
      <c r="T73" s="294">
        <v>837.90000000000009</v>
      </c>
    </row>
    <row r="74" spans="1:20">
      <c r="A74" s="113" t="s">
        <v>782</v>
      </c>
      <c r="B74" s="15">
        <v>40</v>
      </c>
      <c r="C74" s="113" t="s">
        <v>775</v>
      </c>
      <c r="D74" s="15">
        <v>61</v>
      </c>
      <c r="E74" s="212">
        <f t="shared" si="3"/>
        <v>42658.577370499996</v>
      </c>
      <c r="F74" s="131">
        <f t="shared" si="3"/>
        <v>2320.5</v>
      </c>
      <c r="G74" s="131">
        <f t="shared" si="3"/>
        <v>1533</v>
      </c>
      <c r="H74" s="131">
        <f t="shared" si="3"/>
        <v>1730.4</v>
      </c>
      <c r="I74" s="131">
        <f t="shared" si="3"/>
        <v>607.95000000000005</v>
      </c>
      <c r="J74" s="216">
        <f t="shared" si="3"/>
        <v>837.90000000000009</v>
      </c>
      <c r="O74" s="397">
        <v>42658.577370499996</v>
      </c>
      <c r="P74" s="294">
        <v>2320.5</v>
      </c>
      <c r="Q74" s="294">
        <v>1533</v>
      </c>
      <c r="R74" s="294">
        <v>1730.4</v>
      </c>
      <c r="S74" s="294">
        <v>607.95000000000005</v>
      </c>
      <c r="T74" s="294">
        <v>837.90000000000009</v>
      </c>
    </row>
    <row r="75" spans="1:20">
      <c r="A75" s="113" t="s">
        <v>783</v>
      </c>
      <c r="B75" s="15">
        <v>50</v>
      </c>
      <c r="C75" s="113" t="s">
        <v>775</v>
      </c>
      <c r="D75" s="15">
        <v>77</v>
      </c>
      <c r="E75" s="212">
        <f t="shared" si="3"/>
        <v>49188.912499999999</v>
      </c>
      <c r="F75" s="131">
        <f t="shared" si="3"/>
        <v>2320.5</v>
      </c>
      <c r="G75" s="131">
        <f t="shared" si="3"/>
        <v>1533</v>
      </c>
      <c r="H75" s="131">
        <f t="shared" si="3"/>
        <v>1730.4</v>
      </c>
      <c r="I75" s="131">
        <f t="shared" si="3"/>
        <v>607.95000000000005</v>
      </c>
      <c r="J75" s="216">
        <f t="shared" si="3"/>
        <v>837.90000000000009</v>
      </c>
      <c r="O75" s="397">
        <v>49188.912499999999</v>
      </c>
      <c r="P75" s="294">
        <v>2320.5</v>
      </c>
      <c r="Q75" s="294">
        <v>1533</v>
      </c>
      <c r="R75" s="294">
        <v>1730.4</v>
      </c>
      <c r="S75" s="294">
        <v>607.95000000000005</v>
      </c>
      <c r="T75" s="294">
        <v>837.90000000000009</v>
      </c>
    </row>
    <row r="76" spans="1:20">
      <c r="A76" s="402" t="s">
        <v>784</v>
      </c>
      <c r="B76" s="15">
        <v>5</v>
      </c>
      <c r="C76" s="113" t="s">
        <v>785</v>
      </c>
      <c r="D76" s="15">
        <v>9</v>
      </c>
      <c r="E76" s="212">
        <f t="shared" si="3"/>
        <v>16280.4915</v>
      </c>
      <c r="F76" s="131">
        <f t="shared" si="3"/>
        <v>1149.75</v>
      </c>
      <c r="G76" s="131">
        <f t="shared" si="3"/>
        <v>1533</v>
      </c>
      <c r="H76" s="131">
        <f t="shared" si="3"/>
        <v>1730.4</v>
      </c>
      <c r="I76" s="131">
        <f t="shared" si="3"/>
        <v>607.95000000000005</v>
      </c>
      <c r="J76" s="216">
        <f t="shared" si="3"/>
        <v>837.90000000000009</v>
      </c>
      <c r="O76" s="397">
        <v>16280.4915</v>
      </c>
      <c r="P76" s="294">
        <v>1149.75</v>
      </c>
      <c r="Q76" s="294">
        <v>1533</v>
      </c>
      <c r="R76" s="294">
        <v>1730.4</v>
      </c>
      <c r="S76" s="294">
        <v>607.95000000000005</v>
      </c>
      <c r="T76" s="294">
        <v>837.90000000000009</v>
      </c>
    </row>
    <row r="77" spans="1:20">
      <c r="A77" s="402" t="s">
        <v>786</v>
      </c>
      <c r="B77" s="15">
        <v>7.5</v>
      </c>
      <c r="C77" s="113" t="s">
        <v>785</v>
      </c>
      <c r="D77" s="15">
        <v>13</v>
      </c>
      <c r="E77" s="212">
        <f t="shared" si="3"/>
        <v>18861.72925</v>
      </c>
      <c r="F77" s="131">
        <f t="shared" si="3"/>
        <v>1285.5208333333335</v>
      </c>
      <c r="G77" s="131">
        <f t="shared" si="3"/>
        <v>1533</v>
      </c>
      <c r="H77" s="131">
        <f t="shared" si="3"/>
        <v>1730.4</v>
      </c>
      <c r="I77" s="131">
        <f t="shared" si="3"/>
        <v>607.95000000000005</v>
      </c>
      <c r="J77" s="216">
        <f t="shared" si="3"/>
        <v>837.90000000000009</v>
      </c>
      <c r="O77" s="397">
        <v>18861.72925</v>
      </c>
      <c r="P77" s="294">
        <v>1285.5208333333335</v>
      </c>
      <c r="Q77" s="294">
        <v>1533</v>
      </c>
      <c r="R77" s="294">
        <v>1730.4</v>
      </c>
      <c r="S77" s="294">
        <v>607.95000000000005</v>
      </c>
      <c r="T77" s="294">
        <v>837.90000000000009</v>
      </c>
    </row>
    <row r="78" spans="1:20">
      <c r="A78" s="402" t="s">
        <v>787</v>
      </c>
      <c r="B78" s="15">
        <v>10</v>
      </c>
      <c r="C78" s="113" t="s">
        <v>785</v>
      </c>
      <c r="D78" s="15">
        <v>18</v>
      </c>
      <c r="E78" s="212">
        <f t="shared" si="3"/>
        <v>22558.712944444444</v>
      </c>
      <c r="F78" s="131">
        <f t="shared" si="3"/>
        <v>1208.55</v>
      </c>
      <c r="G78" s="131">
        <f t="shared" si="3"/>
        <v>1533</v>
      </c>
      <c r="H78" s="131">
        <f t="shared" si="3"/>
        <v>1730.4</v>
      </c>
      <c r="I78" s="131">
        <f t="shared" si="3"/>
        <v>607.95000000000005</v>
      </c>
      <c r="J78" s="216">
        <f t="shared" si="3"/>
        <v>837.90000000000009</v>
      </c>
      <c r="O78" s="397">
        <v>22558.712944444444</v>
      </c>
      <c r="P78" s="294">
        <v>1208.55</v>
      </c>
      <c r="Q78" s="294">
        <v>1533</v>
      </c>
      <c r="R78" s="294">
        <v>1730.4</v>
      </c>
      <c r="S78" s="294">
        <v>607.95000000000005</v>
      </c>
      <c r="T78" s="294">
        <v>837.90000000000009</v>
      </c>
    </row>
    <row r="79" spans="1:20">
      <c r="A79" s="402" t="s">
        <v>788</v>
      </c>
      <c r="B79" s="15">
        <v>15</v>
      </c>
      <c r="C79" s="113" t="s">
        <v>785</v>
      </c>
      <c r="D79" s="15">
        <v>24</v>
      </c>
      <c r="E79" s="212">
        <f t="shared" si="3"/>
        <v>23214.145499999999</v>
      </c>
      <c r="F79" s="131">
        <f t="shared" si="3"/>
        <v>1223.25</v>
      </c>
      <c r="G79" s="131">
        <f t="shared" si="3"/>
        <v>1533</v>
      </c>
      <c r="H79" s="131">
        <f t="shared" si="3"/>
        <v>1730.4</v>
      </c>
      <c r="I79" s="131">
        <f t="shared" si="3"/>
        <v>607.95000000000005</v>
      </c>
      <c r="J79" s="216">
        <f t="shared" si="3"/>
        <v>837.90000000000009</v>
      </c>
      <c r="O79" s="397">
        <v>23214.145499999999</v>
      </c>
      <c r="P79" s="294">
        <v>1223.25</v>
      </c>
      <c r="Q79" s="294">
        <v>1533</v>
      </c>
      <c r="R79" s="294">
        <v>1730.4</v>
      </c>
      <c r="S79" s="294">
        <v>607.95000000000005</v>
      </c>
      <c r="T79" s="294">
        <v>837.90000000000009</v>
      </c>
    </row>
    <row r="80" spans="1:20">
      <c r="A80" s="402" t="s">
        <v>789</v>
      </c>
      <c r="B80" s="15">
        <v>20</v>
      </c>
      <c r="C80" s="113" t="s">
        <v>785</v>
      </c>
      <c r="D80" s="15">
        <v>31</v>
      </c>
      <c r="E80" s="212">
        <f t="shared" si="3"/>
        <v>24088.40525</v>
      </c>
      <c r="F80" s="131">
        <f t="shared" si="3"/>
        <v>1223.25</v>
      </c>
      <c r="G80" s="131">
        <f t="shared" si="3"/>
        <v>1533</v>
      </c>
      <c r="H80" s="131">
        <f t="shared" si="3"/>
        <v>1730.4</v>
      </c>
      <c r="I80" s="131">
        <f t="shared" si="3"/>
        <v>607.95000000000005</v>
      </c>
      <c r="J80" s="216">
        <f t="shared" si="3"/>
        <v>837.90000000000009</v>
      </c>
      <c r="O80" s="397">
        <v>24088.40525</v>
      </c>
      <c r="P80" s="294">
        <v>1223.25</v>
      </c>
      <c r="Q80" s="294">
        <v>1533</v>
      </c>
      <c r="R80" s="294">
        <v>1730.4</v>
      </c>
      <c r="S80" s="294">
        <v>607.95000000000005</v>
      </c>
      <c r="T80" s="294">
        <v>837.90000000000009</v>
      </c>
    </row>
    <row r="81" spans="1:20">
      <c r="A81" s="402" t="s">
        <v>790</v>
      </c>
      <c r="B81" s="15">
        <v>25</v>
      </c>
      <c r="C81" s="113" t="s">
        <v>785</v>
      </c>
      <c r="D81" s="15">
        <v>38</v>
      </c>
      <c r="E81" s="212">
        <f t="shared" si="3"/>
        <v>24552.91475</v>
      </c>
      <c r="F81" s="131">
        <f t="shared" si="3"/>
        <v>1232.7</v>
      </c>
      <c r="G81" s="131">
        <f t="shared" si="3"/>
        <v>1533</v>
      </c>
      <c r="H81" s="131">
        <f t="shared" si="3"/>
        <v>1730.4</v>
      </c>
      <c r="I81" s="131">
        <f t="shared" si="3"/>
        <v>607.95000000000005</v>
      </c>
      <c r="J81" s="216">
        <f t="shared" si="3"/>
        <v>837.90000000000009</v>
      </c>
      <c r="O81" s="397">
        <v>24552.91475</v>
      </c>
      <c r="P81" s="294">
        <v>1232.7</v>
      </c>
      <c r="Q81" s="294">
        <v>1533</v>
      </c>
      <c r="R81" s="294">
        <v>1730.4</v>
      </c>
      <c r="S81" s="294">
        <v>607.95000000000005</v>
      </c>
      <c r="T81" s="294">
        <v>837.90000000000009</v>
      </c>
    </row>
    <row r="82" spans="1:20">
      <c r="A82" s="402" t="s">
        <v>791</v>
      </c>
      <c r="B82" s="15">
        <v>30</v>
      </c>
      <c r="C82" s="113" t="s">
        <v>785</v>
      </c>
      <c r="D82" s="15">
        <v>46</v>
      </c>
      <c r="E82" s="212">
        <f t="shared" si="3"/>
        <v>27117.269656749999</v>
      </c>
      <c r="F82" s="131">
        <f t="shared" si="3"/>
        <v>1616.34375</v>
      </c>
      <c r="G82" s="131">
        <f t="shared" si="3"/>
        <v>1533</v>
      </c>
      <c r="H82" s="131">
        <f t="shared" si="3"/>
        <v>1730.4</v>
      </c>
      <c r="I82" s="131">
        <f t="shared" si="3"/>
        <v>607.95000000000005</v>
      </c>
      <c r="J82" s="216">
        <f t="shared" si="3"/>
        <v>837.90000000000009</v>
      </c>
      <c r="O82" s="397">
        <v>27117.269656749999</v>
      </c>
      <c r="P82" s="294">
        <v>1616.34375</v>
      </c>
      <c r="Q82" s="294">
        <v>1533</v>
      </c>
      <c r="R82" s="294">
        <v>1730.4</v>
      </c>
      <c r="S82" s="294">
        <v>607.95000000000005</v>
      </c>
      <c r="T82" s="294">
        <v>837.90000000000009</v>
      </c>
    </row>
    <row r="83" spans="1:20">
      <c r="A83" s="402" t="s">
        <v>792</v>
      </c>
      <c r="B83" s="15">
        <v>40</v>
      </c>
      <c r="C83" s="113" t="s">
        <v>785</v>
      </c>
      <c r="D83" s="15">
        <v>61</v>
      </c>
      <c r="E83" s="212">
        <f t="shared" si="3"/>
        <v>30206.446656749999</v>
      </c>
      <c r="F83" s="131">
        <f t="shared" si="3"/>
        <v>1662.4270833333335</v>
      </c>
      <c r="G83" s="131">
        <f t="shared" si="3"/>
        <v>1533</v>
      </c>
      <c r="H83" s="131">
        <f t="shared" si="3"/>
        <v>1730.4</v>
      </c>
      <c r="I83" s="131">
        <f t="shared" si="3"/>
        <v>607.95000000000005</v>
      </c>
      <c r="J83" s="216">
        <f t="shared" si="3"/>
        <v>837.90000000000009</v>
      </c>
      <c r="O83" s="397">
        <v>30206.446656749999</v>
      </c>
      <c r="P83" s="294">
        <v>1662.4270833333335</v>
      </c>
      <c r="Q83" s="294">
        <v>1533</v>
      </c>
      <c r="R83" s="294">
        <v>1730.4</v>
      </c>
      <c r="S83" s="294">
        <v>607.95000000000005</v>
      </c>
      <c r="T83" s="294">
        <v>837.90000000000009</v>
      </c>
    </row>
    <row r="84" spans="1:20">
      <c r="A84" s="113" t="s">
        <v>793</v>
      </c>
      <c r="B84" s="15">
        <v>50</v>
      </c>
      <c r="C84" s="113" t="s">
        <v>785</v>
      </c>
      <c r="D84" s="15">
        <v>77</v>
      </c>
      <c r="E84" s="212">
        <f t="shared" si="3"/>
        <v>32260.751249999998</v>
      </c>
      <c r="F84" s="131">
        <f t="shared" si="3"/>
        <v>1954.2395833333335</v>
      </c>
      <c r="G84" s="131">
        <f t="shared" si="3"/>
        <v>1533</v>
      </c>
      <c r="H84" s="131">
        <f t="shared" si="3"/>
        <v>1730.4</v>
      </c>
      <c r="I84" s="131">
        <f t="shared" si="3"/>
        <v>607.95000000000005</v>
      </c>
      <c r="J84" s="216">
        <f t="shared" si="3"/>
        <v>837.90000000000009</v>
      </c>
      <c r="O84" s="397">
        <v>32260.751249999998</v>
      </c>
      <c r="P84" s="294">
        <v>1954.2395833333335</v>
      </c>
      <c r="Q84" s="294">
        <v>1533</v>
      </c>
      <c r="R84" s="294">
        <v>1730.4</v>
      </c>
      <c r="S84" s="294">
        <v>607.95000000000005</v>
      </c>
      <c r="T84" s="294">
        <v>837.90000000000009</v>
      </c>
    </row>
    <row r="85" spans="1:20">
      <c r="A85" s="113" t="s">
        <v>794</v>
      </c>
      <c r="B85" s="15">
        <v>60</v>
      </c>
      <c r="C85" s="113" t="s">
        <v>785</v>
      </c>
      <c r="D85" s="15">
        <v>91</v>
      </c>
      <c r="E85" s="212">
        <f t="shared" si="3"/>
        <v>36275.170749999997</v>
      </c>
      <c r="F85" s="131">
        <f t="shared" si="3"/>
        <v>1969.625</v>
      </c>
      <c r="G85" s="131">
        <f t="shared" si="3"/>
        <v>1533</v>
      </c>
      <c r="H85" s="131">
        <f t="shared" si="3"/>
        <v>1730.4</v>
      </c>
      <c r="I85" s="131">
        <f t="shared" si="3"/>
        <v>607.95000000000005</v>
      </c>
      <c r="J85" s="216">
        <f t="shared" si="3"/>
        <v>837.90000000000009</v>
      </c>
      <c r="O85" s="397">
        <v>36275.170749999997</v>
      </c>
      <c r="P85" s="294">
        <v>1969.625</v>
      </c>
      <c r="Q85" s="294">
        <v>1533</v>
      </c>
      <c r="R85" s="294">
        <v>1730.4</v>
      </c>
      <c r="S85" s="294">
        <v>607.95000000000005</v>
      </c>
      <c r="T85" s="294">
        <v>837.90000000000009</v>
      </c>
    </row>
    <row r="86" spans="1:20">
      <c r="A86" s="113" t="s">
        <v>795</v>
      </c>
      <c r="B86" s="15">
        <v>75</v>
      </c>
      <c r="C86" s="113" t="s">
        <v>785</v>
      </c>
      <c r="D86" s="15">
        <v>107</v>
      </c>
      <c r="E86" s="212">
        <f t="shared" si="3"/>
        <v>39391.904870499995</v>
      </c>
      <c r="F86" s="131">
        <f t="shared" si="3"/>
        <v>2004.40625</v>
      </c>
      <c r="G86" s="131">
        <f t="shared" si="3"/>
        <v>1533</v>
      </c>
      <c r="H86" s="131">
        <f t="shared" si="3"/>
        <v>1730.4</v>
      </c>
      <c r="I86" s="131">
        <f t="shared" si="3"/>
        <v>607.95000000000005</v>
      </c>
      <c r="J86" s="216">
        <f t="shared" si="3"/>
        <v>837.90000000000009</v>
      </c>
      <c r="O86" s="397">
        <v>39391.904870499995</v>
      </c>
      <c r="P86" s="294">
        <v>2004.40625</v>
      </c>
      <c r="Q86" s="294">
        <v>1533</v>
      </c>
      <c r="R86" s="294">
        <v>1730.4</v>
      </c>
      <c r="S86" s="294">
        <v>607.95000000000005</v>
      </c>
      <c r="T86" s="294">
        <v>837.90000000000009</v>
      </c>
    </row>
    <row r="87" spans="1:20">
      <c r="A87" s="113" t="s">
        <v>796</v>
      </c>
      <c r="B87" s="15">
        <v>100</v>
      </c>
      <c r="C87" s="113" t="s">
        <v>785</v>
      </c>
      <c r="D87" s="15">
        <v>142</v>
      </c>
      <c r="E87" s="212">
        <f t="shared" si="3"/>
        <v>44363.585395151757</v>
      </c>
      <c r="F87" s="131">
        <f t="shared" si="3"/>
        <v>3292.6250000000005</v>
      </c>
      <c r="G87" s="131">
        <f t="shared" si="3"/>
        <v>1533</v>
      </c>
      <c r="H87" s="131">
        <f t="shared" si="3"/>
        <v>1730.4</v>
      </c>
      <c r="I87" s="131">
        <f t="shared" si="3"/>
        <v>607.95000000000005</v>
      </c>
      <c r="J87" s="216">
        <f t="shared" si="3"/>
        <v>837.90000000000009</v>
      </c>
      <c r="O87" s="397">
        <v>44363.585395151757</v>
      </c>
      <c r="P87" s="294">
        <v>3292.6250000000005</v>
      </c>
      <c r="Q87" s="294">
        <v>1533</v>
      </c>
      <c r="R87" s="294">
        <v>1730.4</v>
      </c>
      <c r="S87" s="294">
        <v>607.95000000000005</v>
      </c>
      <c r="T87" s="294">
        <v>837.90000000000009</v>
      </c>
    </row>
    <row r="88" spans="1:20">
      <c r="A88" s="113" t="s">
        <v>797</v>
      </c>
      <c r="B88" s="15">
        <v>125</v>
      </c>
      <c r="C88" s="113" t="s">
        <v>785</v>
      </c>
      <c r="D88" s="15">
        <v>172</v>
      </c>
      <c r="E88" s="212">
        <f t="shared" si="3"/>
        <v>54096.474249999999</v>
      </c>
      <c r="F88" s="131">
        <f t="shared" si="3"/>
        <v>3563.1458333333339</v>
      </c>
      <c r="G88" s="131">
        <f t="shared" si="3"/>
        <v>1533</v>
      </c>
      <c r="H88" s="131">
        <f t="shared" si="3"/>
        <v>1730.4</v>
      </c>
      <c r="I88" s="131">
        <f t="shared" si="3"/>
        <v>607.95000000000005</v>
      </c>
      <c r="J88" s="216">
        <f t="shared" si="3"/>
        <v>837.90000000000009</v>
      </c>
      <c r="O88" s="397">
        <v>54096.474249999999</v>
      </c>
      <c r="P88" s="294">
        <v>3563.1458333333339</v>
      </c>
      <c r="Q88" s="294">
        <v>1533</v>
      </c>
      <c r="R88" s="294">
        <v>1730.4</v>
      </c>
      <c r="S88" s="294">
        <v>607.95000000000005</v>
      </c>
      <c r="T88" s="294">
        <v>837.90000000000009</v>
      </c>
    </row>
    <row r="89" spans="1:20">
      <c r="A89" s="403" t="s">
        <v>798</v>
      </c>
      <c r="B89" s="196">
        <v>150</v>
      </c>
      <c r="C89" s="403" t="s">
        <v>785</v>
      </c>
      <c r="D89" s="196">
        <v>198</v>
      </c>
      <c r="E89" s="213">
        <f t="shared" si="3"/>
        <v>60180.41575</v>
      </c>
      <c r="F89" s="218">
        <f t="shared" si="3"/>
        <v>4683.2916666666661</v>
      </c>
      <c r="G89" s="218">
        <f t="shared" si="3"/>
        <v>1533</v>
      </c>
      <c r="H89" s="218">
        <f t="shared" si="3"/>
        <v>1730.4</v>
      </c>
      <c r="I89" s="218">
        <f t="shared" si="3"/>
        <v>607.95000000000005</v>
      </c>
      <c r="J89" s="219">
        <f t="shared" si="3"/>
        <v>837.90000000000009</v>
      </c>
      <c r="O89" s="397">
        <v>60180.41575</v>
      </c>
      <c r="P89" s="294">
        <v>4683.2916666666661</v>
      </c>
      <c r="Q89" s="294">
        <v>1533</v>
      </c>
      <c r="R89" s="294">
        <v>1730.4</v>
      </c>
      <c r="S89" s="294">
        <v>607.95000000000005</v>
      </c>
      <c r="T89" s="294">
        <v>837.90000000000009</v>
      </c>
    </row>
  </sheetData>
  <mergeCells count="5">
    <mergeCell ref="A1:B1"/>
    <mergeCell ref="A7:J7"/>
    <mergeCell ref="A30:J30"/>
    <mergeCell ref="A59:J59"/>
    <mergeCell ref="H4:I4"/>
  </mergeCells>
  <conditionalFormatting sqref="A8:XFD29">
    <cfRule type="expression" dxfId="6" priority="3">
      <formula>MOD(ROW(),2)=0</formula>
    </cfRule>
  </conditionalFormatting>
  <conditionalFormatting sqref="A31:XFD58">
    <cfRule type="expression" dxfId="5" priority="2">
      <formula>MOD(ROW(),2)=0</formula>
    </cfRule>
  </conditionalFormatting>
  <conditionalFormatting sqref="A60:XFD89">
    <cfRule type="expression" dxfId="4" priority="1">
      <formula>MOD(ROW(),2)=0</formula>
    </cfRule>
  </conditionalFormatting>
  <conditionalFormatting sqref="D8:D14">
    <cfRule type="expression" dxfId="3" priority="5">
      <formula>#REF!="Yes"</formula>
    </cfRule>
  </conditionalFormatting>
  <conditionalFormatting sqref="D15:D29">
    <cfRule type="expression" dxfId="2" priority="4">
      <formula>#REF!="Yes"</formula>
    </cfRule>
  </conditionalFormatting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71F22-9ACB-4794-8E98-0E7689732B7F}">
  <sheetPr>
    <tabColor rgb="FF00B0F0"/>
  </sheetPr>
  <dimension ref="A1:D30"/>
  <sheetViews>
    <sheetView workbookViewId="0">
      <selection activeCell="D31" sqref="D31"/>
    </sheetView>
  </sheetViews>
  <sheetFormatPr defaultRowHeight="14.4"/>
  <cols>
    <col min="1" max="1" width="14.33203125" customWidth="1"/>
    <col min="2" max="2" width="14.33203125" style="114" customWidth="1"/>
    <col min="3" max="3" width="14.33203125" customWidth="1"/>
    <col min="4" max="4" width="114.6640625" style="31" customWidth="1"/>
  </cols>
  <sheetData>
    <row r="1" spans="1:4">
      <c r="A1" s="127" t="s">
        <v>799</v>
      </c>
      <c r="B1" s="128" t="s">
        <v>800</v>
      </c>
      <c r="C1" s="129" t="s">
        <v>801</v>
      </c>
      <c r="D1" s="224" t="s">
        <v>802</v>
      </c>
    </row>
    <row r="2" spans="1:4">
      <c r="A2" s="130">
        <v>45280</v>
      </c>
      <c r="B2" s="114">
        <v>1.1000000000000001</v>
      </c>
      <c r="C2" t="s">
        <v>803</v>
      </c>
      <c r="D2" s="31" t="s">
        <v>804</v>
      </c>
    </row>
    <row r="3" spans="1:4">
      <c r="A3" s="130">
        <v>45280</v>
      </c>
      <c r="B3" s="114" t="s">
        <v>805</v>
      </c>
      <c r="C3" t="s">
        <v>803</v>
      </c>
      <c r="D3" s="31" t="s">
        <v>806</v>
      </c>
    </row>
    <row r="4" spans="1:4">
      <c r="A4" s="130">
        <v>45383</v>
      </c>
      <c r="B4" s="114" t="s">
        <v>807</v>
      </c>
      <c r="C4" t="s">
        <v>803</v>
      </c>
      <c r="D4" s="31" t="s">
        <v>808</v>
      </c>
    </row>
    <row r="5" spans="1:4">
      <c r="A5" s="130">
        <v>45399</v>
      </c>
      <c r="B5" s="114" t="s">
        <v>809</v>
      </c>
      <c r="C5" t="s">
        <v>810</v>
      </c>
      <c r="D5" s="31" t="s">
        <v>811</v>
      </c>
    </row>
    <row r="6" spans="1:4">
      <c r="A6" s="130">
        <v>45399</v>
      </c>
      <c r="B6" s="114">
        <v>2.2000000000000002</v>
      </c>
      <c r="C6" t="s">
        <v>803</v>
      </c>
      <c r="D6" s="31" t="s">
        <v>812</v>
      </c>
    </row>
    <row r="7" spans="1:4">
      <c r="A7" s="130">
        <v>45400</v>
      </c>
      <c r="B7" s="114" t="s">
        <v>813</v>
      </c>
      <c r="C7" t="s">
        <v>810</v>
      </c>
      <c r="D7" s="31" t="s">
        <v>814</v>
      </c>
    </row>
    <row r="8" spans="1:4">
      <c r="A8" s="130">
        <v>45413</v>
      </c>
      <c r="B8" s="114" t="s">
        <v>815</v>
      </c>
      <c r="C8" t="s">
        <v>803</v>
      </c>
      <c r="D8" s="31" t="s">
        <v>816</v>
      </c>
    </row>
    <row r="9" spans="1:4">
      <c r="A9" s="130">
        <v>45427</v>
      </c>
      <c r="B9" s="114">
        <v>3</v>
      </c>
      <c r="C9" t="s">
        <v>803</v>
      </c>
      <c r="D9" s="31" t="s">
        <v>817</v>
      </c>
    </row>
    <row r="10" spans="1:4">
      <c r="A10" s="130">
        <v>45432</v>
      </c>
      <c r="B10" s="114">
        <v>3.1</v>
      </c>
      <c r="C10" t="s">
        <v>803</v>
      </c>
      <c r="D10" s="31" t="s">
        <v>818</v>
      </c>
    </row>
    <row r="11" spans="1:4">
      <c r="A11" s="130">
        <v>45433</v>
      </c>
      <c r="B11" s="114">
        <v>3.2</v>
      </c>
      <c r="C11" t="s">
        <v>803</v>
      </c>
      <c r="D11" s="31" t="s">
        <v>819</v>
      </c>
    </row>
    <row r="12" spans="1:4" ht="28.8">
      <c r="A12" s="130">
        <v>45461</v>
      </c>
      <c r="B12" s="114">
        <v>3.3</v>
      </c>
      <c r="C12" t="s">
        <v>803</v>
      </c>
      <c r="D12" s="31" t="s">
        <v>820</v>
      </c>
    </row>
    <row r="13" spans="1:4" ht="28.8">
      <c r="A13" s="130">
        <v>45497</v>
      </c>
      <c r="B13" s="114">
        <v>3.4</v>
      </c>
      <c r="C13" t="s">
        <v>810</v>
      </c>
      <c r="D13" s="31" t="s">
        <v>821</v>
      </c>
    </row>
    <row r="14" spans="1:4">
      <c r="A14" s="130">
        <v>45583</v>
      </c>
      <c r="B14" s="114" t="s">
        <v>822</v>
      </c>
      <c r="C14" t="s">
        <v>810</v>
      </c>
      <c r="D14" s="31" t="s">
        <v>823</v>
      </c>
    </row>
    <row r="15" spans="1:4">
      <c r="A15" s="130">
        <v>45586</v>
      </c>
      <c r="B15" s="114" t="s">
        <v>824</v>
      </c>
      <c r="C15" t="s">
        <v>825</v>
      </c>
      <c r="D15" s="31" t="s">
        <v>826</v>
      </c>
    </row>
    <row r="16" spans="1:4">
      <c r="A16" s="130">
        <v>45590</v>
      </c>
      <c r="B16" s="114" t="s">
        <v>827</v>
      </c>
      <c r="C16" t="s">
        <v>825</v>
      </c>
      <c r="D16" s="31" t="s">
        <v>828</v>
      </c>
    </row>
    <row r="17" spans="1:4">
      <c r="A17" s="130">
        <v>45593</v>
      </c>
      <c r="B17" s="114" t="s">
        <v>829</v>
      </c>
      <c r="C17" t="s">
        <v>810</v>
      </c>
      <c r="D17" s="31" t="s">
        <v>830</v>
      </c>
    </row>
    <row r="18" spans="1:4">
      <c r="A18" s="130">
        <v>45600</v>
      </c>
      <c r="B18" s="114" t="s">
        <v>831</v>
      </c>
      <c r="C18" t="s">
        <v>810</v>
      </c>
      <c r="D18" s="31" t="s">
        <v>832</v>
      </c>
    </row>
    <row r="19" spans="1:4">
      <c r="A19" s="130">
        <v>45609</v>
      </c>
      <c r="B19" s="114" t="s">
        <v>833</v>
      </c>
      <c r="C19" t="s">
        <v>810</v>
      </c>
      <c r="D19" s="31" t="s">
        <v>834</v>
      </c>
    </row>
    <row r="20" spans="1:4">
      <c r="A20" s="130">
        <v>45610</v>
      </c>
      <c r="B20" s="114" t="s">
        <v>835</v>
      </c>
      <c r="C20" t="s">
        <v>810</v>
      </c>
      <c r="D20" s="31" t="s">
        <v>836</v>
      </c>
    </row>
    <row r="21" spans="1:4">
      <c r="A21" s="130">
        <v>45611</v>
      </c>
      <c r="B21" s="114" t="s">
        <v>837</v>
      </c>
      <c r="C21" t="s">
        <v>810</v>
      </c>
      <c r="D21" s="31" t="s">
        <v>838</v>
      </c>
    </row>
    <row r="22" spans="1:4">
      <c r="A22" s="130">
        <v>45635</v>
      </c>
      <c r="B22" s="114" t="s">
        <v>858</v>
      </c>
      <c r="C22" t="s">
        <v>810</v>
      </c>
      <c r="D22" s="31" t="s">
        <v>859</v>
      </c>
    </row>
    <row r="23" spans="1:4">
      <c r="A23" s="130">
        <v>45635</v>
      </c>
      <c r="B23" s="114" t="s">
        <v>860</v>
      </c>
      <c r="C23" t="s">
        <v>810</v>
      </c>
      <c r="D23" s="31" t="s">
        <v>861</v>
      </c>
    </row>
    <row r="24" spans="1:4">
      <c r="A24" s="130">
        <v>45639</v>
      </c>
      <c r="B24" s="114" t="s">
        <v>862</v>
      </c>
      <c r="C24" t="s">
        <v>863</v>
      </c>
      <c r="D24" s="31" t="s">
        <v>864</v>
      </c>
    </row>
    <row r="25" spans="1:4">
      <c r="A25" s="130">
        <v>45644</v>
      </c>
      <c r="B25" s="114" t="s">
        <v>877</v>
      </c>
      <c r="C25" t="s">
        <v>810</v>
      </c>
      <c r="D25" s="31" t="s">
        <v>878</v>
      </c>
    </row>
    <row r="26" spans="1:4">
      <c r="A26" s="130">
        <v>45645</v>
      </c>
      <c r="B26" s="114" t="s">
        <v>879</v>
      </c>
      <c r="C26" t="s">
        <v>810</v>
      </c>
      <c r="D26" s="31" t="s">
        <v>880</v>
      </c>
    </row>
    <row r="27" spans="1:4">
      <c r="A27" s="130">
        <v>45646</v>
      </c>
      <c r="B27" s="114" t="s">
        <v>882</v>
      </c>
      <c r="C27" t="s">
        <v>810</v>
      </c>
      <c r="D27" s="31" t="s">
        <v>885</v>
      </c>
    </row>
    <row r="28" spans="1:4">
      <c r="A28" s="130">
        <v>45673</v>
      </c>
      <c r="B28" s="114" t="s">
        <v>888</v>
      </c>
      <c r="C28" t="s">
        <v>810</v>
      </c>
      <c r="D28" s="31" t="s">
        <v>889</v>
      </c>
    </row>
    <row r="29" spans="1:4">
      <c r="A29" s="130">
        <v>45678</v>
      </c>
      <c r="B29" s="114" t="s">
        <v>895</v>
      </c>
      <c r="C29" t="s">
        <v>810</v>
      </c>
      <c r="D29" s="31" t="s">
        <v>896</v>
      </c>
    </row>
    <row r="30" spans="1:4">
      <c r="A30" s="130">
        <v>45684</v>
      </c>
      <c r="B30" s="114" t="s">
        <v>897</v>
      </c>
      <c r="C30" t="s">
        <v>810</v>
      </c>
      <c r="D30" s="31" t="s">
        <v>901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EF406B1E562B4DBDC99FB68A1F621E" ma:contentTypeVersion="15" ma:contentTypeDescription="Create a new document." ma:contentTypeScope="" ma:versionID="421367dfe6ae2c2a43188bd109081723">
  <xsd:schema xmlns:xsd="http://www.w3.org/2001/XMLSchema" xmlns:xs="http://www.w3.org/2001/XMLSchema" xmlns:p="http://schemas.microsoft.com/office/2006/metadata/properties" xmlns:ns2="1bfc45e9-4fac-45bf-8220-07dfb417a1a2" xmlns:ns3="699f4142-7428-4628-bd90-edc72ae72a6e" targetNamespace="http://schemas.microsoft.com/office/2006/metadata/properties" ma:root="true" ma:fieldsID="f6ff7deb68d89276b31b5b28b323c1a2" ns2:_="" ns3:_="">
    <xsd:import namespace="1bfc45e9-4fac-45bf-8220-07dfb417a1a2"/>
    <xsd:import namespace="699f4142-7428-4628-bd90-edc72ae72a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fc45e9-4fac-45bf-8220-07dfb417a1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520ff179-824d-4ac9-affd-6148aa75ee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9f4142-7428-4628-bd90-edc72ae72a6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fa80511-5adc-4520-9316-a2f3714000f4}" ma:internalName="TaxCatchAll" ma:showField="CatchAllData" ma:web="699f4142-7428-4628-bd90-edc72ae72a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E306AD-EAF3-40E9-A795-CEF9B2A9D8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fc45e9-4fac-45bf-8220-07dfb417a1a2"/>
    <ds:schemaRef ds:uri="699f4142-7428-4628-bd90-edc72ae72a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24E807B-59E7-41FE-AAA1-1F984D940D5B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EFA94611-D156-4A2E-B00C-186281542C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7</vt:i4>
      </vt:variant>
    </vt:vector>
  </HeadingPairs>
  <TitlesOfParts>
    <vt:vector size="21" baseType="lpstr">
      <vt:lpstr>PC</vt:lpstr>
      <vt:lpstr>ES</vt:lpstr>
      <vt:lpstr>SD</vt:lpstr>
      <vt:lpstr>SDX</vt:lpstr>
      <vt:lpstr>2XD</vt:lpstr>
      <vt:lpstr>1LH</vt:lpstr>
      <vt:lpstr>3LH</vt:lpstr>
      <vt:lpstr>DX</vt:lpstr>
      <vt:lpstr>DX Light</vt:lpstr>
      <vt:lpstr>DXL</vt:lpstr>
      <vt:lpstr>1LHX</vt:lpstr>
      <vt:lpstr>3LHX</vt:lpstr>
      <vt:lpstr>Duplex Panels</vt:lpstr>
      <vt:lpstr>Changelog</vt:lpstr>
      <vt:lpstr>'1LH'!Print_Area</vt:lpstr>
      <vt:lpstr>'3LH'!Print_Area</vt:lpstr>
      <vt:lpstr>DX!Print_Area</vt:lpstr>
      <vt:lpstr>ES!Print_Area</vt:lpstr>
      <vt:lpstr>PC!Print_Area</vt:lpstr>
      <vt:lpstr>SD!Print_Area</vt:lpstr>
      <vt:lpstr>SDX!Print_Area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 Pricing</dc:title>
  <dc:subject/>
  <dc:creator>Darren Dubbelde</dc:creator>
  <cp:keywords/>
  <dc:description/>
  <cp:lastModifiedBy>Sam Greear</cp:lastModifiedBy>
  <cp:revision/>
  <dcterms:created xsi:type="dcterms:W3CDTF">2016-06-30T16:50:21Z</dcterms:created>
  <dcterms:modified xsi:type="dcterms:W3CDTF">2025-02-03T17:44:17Z</dcterms:modified>
  <cp:category/>
  <cp:contentStatus/>
</cp:coreProperties>
</file>