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fileSharing readOnlyRecommended="1"/>
  <workbookPr codeName="ThisWorkbook"/>
  <mc:AlternateContent xmlns:mc="http://schemas.openxmlformats.org/markup-compatibility/2006">
    <mc:Choice Requires="x15">
      <x15ac:absPath xmlns:x15ac="http://schemas.microsoft.com/office/spreadsheetml/2010/11/ac" url="\\corp.phaseops.com\files\Depts\Sales\Pricing\2024 Pricing\"/>
    </mc:Choice>
  </mc:AlternateContent>
  <xr:revisionPtr revIDLastSave="0" documentId="13_ncr:1_{2FA66393-D898-48FC-AADF-80EE366A5500}" xr6:coauthVersionLast="47" xr6:coauthVersionMax="47" xr10:uidLastSave="{00000000-0000-0000-0000-000000000000}"/>
  <bookViews>
    <workbookView xWindow="7200" yWindow="0" windowWidth="31008" windowHeight="25596" tabRatio="479" activeTab="2" xr2:uid="{00000000-000D-0000-FFFF-FFFF00000000}"/>
  </bookViews>
  <sheets>
    <sheet name="PC" sheetId="46" r:id="rId1"/>
    <sheet name="ES" sheetId="30" r:id="rId2"/>
    <sheet name="SD" sheetId="1" r:id="rId3"/>
    <sheet name="2XD" sheetId="2" r:id="rId4"/>
    <sheet name="1LH" sheetId="29" r:id="rId5"/>
    <sheet name="3LH" sheetId="23" r:id="rId6"/>
    <sheet name="DX" sheetId="15" r:id="rId7"/>
    <sheet name="DX Light" sheetId="51" state="hidden" r:id="rId8"/>
    <sheet name="DXL" sheetId="58" r:id="rId9"/>
    <sheet name="1LHX" sheetId="59" r:id="rId10"/>
    <sheet name="3LHX" sheetId="60" r:id="rId11"/>
    <sheet name="Duplex Panels" sheetId="61" r:id="rId12"/>
    <sheet name="Changelog" sheetId="47" state="hidden" r:id="rId13"/>
  </sheets>
  <definedNames>
    <definedName name="_xlnm._FilterDatabase" localSheetId="4" hidden="1">'1LH'!$A$7:$S$77</definedName>
    <definedName name="_xlnm._FilterDatabase" localSheetId="5" hidden="1">'3LH'!$A$7:$T$84</definedName>
    <definedName name="_xlnm._FilterDatabase" localSheetId="6" hidden="1">DX!$A$5:$R$71</definedName>
    <definedName name="_xlnm._FilterDatabase" localSheetId="2" hidden="1">SD!$A$7:$T$47</definedName>
    <definedName name="Contractor" localSheetId="9">#REF!</definedName>
    <definedName name="Contractor" localSheetId="10">#REF!</definedName>
    <definedName name="Contractor" localSheetId="8">#REF!</definedName>
    <definedName name="Contractor">#REF!</definedName>
    <definedName name="Contractor_Net60" localSheetId="9">#REF!</definedName>
    <definedName name="Contractor_Net60" localSheetId="10">#REF!</definedName>
    <definedName name="Contractor_Net60" localSheetId="8">#REF!</definedName>
    <definedName name="Contractor_Net60">#REF!</definedName>
    <definedName name="List" localSheetId="9">#REF!</definedName>
    <definedName name="List" localSheetId="10">#REF!</definedName>
    <definedName name="List" localSheetId="8">#REF!</definedName>
    <definedName name="List">#REF!</definedName>
    <definedName name="List_Price">#REF!</definedName>
    <definedName name="ListPrice">#REF!</definedName>
    <definedName name="Mega_Stocking_Distributor">#REF!</definedName>
    <definedName name="Net_30_Distributor">#REF!</definedName>
    <definedName name="Net_45_Distributor">#REF!</definedName>
    <definedName name="Net30_Distributor">#REF!</definedName>
    <definedName name="Net45_Distributor">#REF!</definedName>
    <definedName name="_xlnm.Print_Area" localSheetId="4">'1LH'!$A$1:$S$80</definedName>
    <definedName name="_xlnm.Print_Area" localSheetId="3">'2XD'!#REF!</definedName>
    <definedName name="_xlnm.Print_Area" localSheetId="5">'3LH'!$A$1:$R$97</definedName>
    <definedName name="_xlnm.Print_Area" localSheetId="6">DX!$A$1:$R$71</definedName>
    <definedName name="_xlnm.Print_Area" localSheetId="1">ES!$A:$I</definedName>
    <definedName name="_xlnm.Print_Area" localSheetId="0">PC!$A:$E</definedName>
    <definedName name="_xlnm.Print_Area" localSheetId="2">SD!$A:$V</definedName>
    <definedName name="Stocking_Distributor" localSheetId="9">#REF!</definedName>
    <definedName name="Stocking_Distributor" localSheetId="10">#REF!</definedName>
    <definedName name="Stocking_Distributor" localSheetId="8">#REF!</definedName>
    <definedName name="Stocking_Distributor">#REF!</definedName>
    <definedName name="Super_Stocking_Distributor" localSheetId="9">#REF!</definedName>
    <definedName name="Super_Stocking_Distributor" localSheetId="10">#REF!</definedName>
    <definedName name="Super_Stocking_Distributor" localSheetId="8">#REF!</definedName>
    <definedName name="Super_Stocking_Distributor">#REF!</definedName>
    <definedName name="Super_StockingDistributor" localSheetId="9">#REF!</definedName>
    <definedName name="Super_StockingDistributor" localSheetId="10">#REF!</definedName>
    <definedName name="Super_StockingDistributor" localSheetId="8">#REF!</definedName>
    <definedName name="Super_StockingDistributor">#REF!</definedName>
    <definedName name="Z_4A9D9545_502F_44A8_8968_3A0D22A1A170_.wvu.Cols" localSheetId="3" hidden="1">'2XD'!#REF!</definedName>
    <definedName name="Z_4A9D9545_502F_44A8_8968_3A0D22A1A170_.wvu.Cols" localSheetId="1" hidden="1">ES!$N:$W</definedName>
    <definedName name="Z_4A9D9545_502F_44A8_8968_3A0D22A1A170_.wvu.Cols" localSheetId="2" hidden="1">SD!$Y:$AU</definedName>
    <definedName name="Z_4A9D9545_502F_44A8_8968_3A0D22A1A170_.wvu.Rows" localSheetId="1" hidden="1">ES!$17:$20</definedName>
    <definedName name="Z_4A9D9545_502F_44A8_8968_3A0D22A1A170_.wvu.Rows" localSheetId="2" hidden="1">SD!$15:$15</definedName>
    <definedName name="Z_538B1E30_7BDD_4A72_AF3A_A2A3D77B6373_.wvu.Cols" localSheetId="3" hidden="1">'2XD'!#REF!</definedName>
    <definedName name="Z_538B1E30_7BDD_4A72_AF3A_A2A3D77B6373_.wvu.Cols" localSheetId="6" hidden="1">DX!$AB:$AK</definedName>
    <definedName name="Z_538B1E30_7BDD_4A72_AF3A_A2A3D77B6373_.wvu.Cols" localSheetId="1" hidden="1">ES!$N:$S</definedName>
    <definedName name="Z_538B1E30_7BDD_4A72_AF3A_A2A3D77B6373_.wvu.Cols" localSheetId="2" hidden="1">SD!$Y:$AC</definedName>
    <definedName name="Z_538B1E30_7BDD_4A72_AF3A_A2A3D77B6373_.wvu.Rows" localSheetId="1" hidden="1">ES!$17:$20</definedName>
    <definedName name="Z_538B1E30_7BDD_4A72_AF3A_A2A3D77B6373_.wvu.Rows" localSheetId="2" hidden="1">SD!$15:$15</definedName>
    <definedName name="Z_5D874107_FBC9_4C2E_97C2_404610811BFF_.wvu.Cols" localSheetId="3" hidden="1">'2XD'!#REF!</definedName>
    <definedName name="Z_5D874107_FBC9_4C2E_97C2_404610811BFF_.wvu.Cols" localSheetId="6" hidden="1">DX!$AB:$AK</definedName>
    <definedName name="Z_5D874107_FBC9_4C2E_97C2_404610811BFF_.wvu.Cols" localSheetId="1" hidden="1">ES!$N:$S</definedName>
    <definedName name="Z_5D874107_FBC9_4C2E_97C2_404610811BFF_.wvu.Cols" localSheetId="2" hidden="1">SD!$Y:$AC</definedName>
    <definedName name="Z_5D874107_FBC9_4C2E_97C2_404610811BFF_.wvu.Rows" localSheetId="1" hidden="1">ES!$17:$20</definedName>
    <definedName name="Z_5D874107_FBC9_4C2E_97C2_404610811BFF_.wvu.Rows" localSheetId="2" hidden="1">SD!$15:$15</definedName>
  </definedNames>
  <calcPr calcId="191028"/>
  <customWorkbookViews>
    <customWorkbookView name="Nick Kingsbury - Personal View" guid="{538B1E30-7BDD-4A72-AF3A-A2A3D77B6373}" mergeInterval="0" personalView="1" maximized="1" windowWidth="1920" windowHeight="834" activeSheetId="11"/>
    <customWorkbookView name="Jeff Mizenko - Personal View" guid="{5D874107-FBC9-4C2E-97C2-404610811BFF}" mergeInterval="0" personalView="1" maximized="1" windowWidth="1920" windowHeight="854" activeSheetId="1"/>
    <customWorkbookView name="Kyle Bice - Personal View" guid="{4A9D9545-502F-44A8-8968-3A0D22A1A170}" mergeInterval="0" personalView="1" maximized="1" windowWidth="1916" windowHeight="1047" activeSheetId="1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83" i="23" l="1"/>
  <c r="AI84" i="23"/>
  <c r="AI85" i="23"/>
  <c r="I66" i="29" l="1"/>
  <c r="I65" i="29"/>
  <c r="I64" i="29"/>
  <c r="I63" i="29"/>
  <c r="I62" i="29"/>
  <c r="I61" i="29"/>
  <c r="I60" i="29"/>
  <c r="I59" i="29"/>
  <c r="I58" i="29"/>
  <c r="I57" i="29"/>
  <c r="I56" i="29"/>
  <c r="I55" i="29"/>
  <c r="I53" i="29"/>
  <c r="I52" i="29"/>
  <c r="I51" i="29"/>
  <c r="I50" i="29"/>
  <c r="I49" i="29"/>
  <c r="I47" i="29"/>
  <c r="I46" i="29"/>
  <c r="I45" i="29"/>
  <c r="I44" i="29"/>
  <c r="I43" i="29"/>
  <c r="I42" i="29"/>
  <c r="I41" i="29"/>
  <c r="I38" i="29"/>
  <c r="I37" i="29"/>
  <c r="I36" i="29"/>
  <c r="I35" i="29"/>
  <c r="I34" i="29"/>
  <c r="I33" i="29"/>
  <c r="I32" i="29"/>
  <c r="I30" i="29"/>
  <c r="I29" i="29"/>
  <c r="I28" i="29"/>
  <c r="I25" i="29"/>
  <c r="I24" i="29"/>
  <c r="I23" i="29"/>
  <c r="I22" i="29"/>
  <c r="I21" i="29"/>
  <c r="I18" i="29"/>
  <c r="I17" i="29"/>
  <c r="I16" i="29"/>
  <c r="I14" i="29"/>
  <c r="I13" i="29"/>
  <c r="I12" i="29"/>
  <c r="I11" i="29"/>
  <c r="I10" i="29"/>
  <c r="G87" i="23"/>
  <c r="G86" i="23"/>
  <c r="G85" i="23"/>
  <c r="G84" i="23"/>
  <c r="G83" i="23"/>
  <c r="G82" i="23"/>
  <c r="G81" i="23"/>
  <c r="G80" i="23"/>
  <c r="G79" i="23"/>
  <c r="G78" i="23"/>
  <c r="G77" i="23"/>
  <c r="G76" i="23"/>
  <c r="G75" i="23"/>
  <c r="G74" i="23"/>
  <c r="G73" i="23"/>
  <c r="G72" i="23"/>
  <c r="G65" i="23"/>
  <c r="G64" i="23"/>
  <c r="G63" i="23"/>
  <c r="G62" i="23"/>
  <c r="G61" i="23"/>
  <c r="G60" i="23"/>
  <c r="G59" i="23"/>
  <c r="G58" i="23"/>
  <c r="G57" i="23"/>
  <c r="G56" i="23"/>
  <c r="G55" i="23"/>
  <c r="G53" i="23"/>
  <c r="G52" i="23"/>
  <c r="G42" i="23"/>
  <c r="G41" i="23"/>
  <c r="G40" i="23"/>
  <c r="G39" i="23"/>
  <c r="G38" i="23"/>
  <c r="G37" i="23"/>
  <c r="G36" i="23"/>
  <c r="G31" i="23"/>
  <c r="G30" i="23"/>
  <c r="G29" i="23"/>
  <c r="G28" i="23"/>
  <c r="G27" i="23"/>
  <c r="G26" i="23"/>
  <c r="G24" i="23"/>
  <c r="G38" i="29"/>
  <c r="G37" i="29"/>
  <c r="G36" i="29"/>
  <c r="G35" i="29"/>
  <c r="G34" i="29"/>
  <c r="G33" i="29"/>
  <c r="G32" i="29"/>
  <c r="F10" i="1"/>
  <c r="T60" i="15"/>
  <c r="R60" i="15"/>
  <c r="Q60" i="15"/>
  <c r="P60" i="15"/>
  <c r="O60" i="15"/>
  <c r="N60" i="15"/>
  <c r="M60" i="15"/>
  <c r="L60" i="15"/>
  <c r="K60" i="15"/>
  <c r="J60" i="15"/>
  <c r="I60" i="15"/>
  <c r="H60" i="15"/>
  <c r="G60" i="15"/>
  <c r="F60" i="15"/>
  <c r="E60" i="15"/>
  <c r="C60" i="15"/>
  <c r="T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C59" i="15"/>
  <c r="T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C58" i="15"/>
  <c r="J89" i="61"/>
  <c r="I89" i="61"/>
  <c r="H89" i="61"/>
  <c r="G89" i="61"/>
  <c r="F89" i="61"/>
  <c r="E89" i="61"/>
  <c r="J88" i="61"/>
  <c r="I88" i="61"/>
  <c r="H88" i="61"/>
  <c r="G88" i="61"/>
  <c r="F88" i="61"/>
  <c r="E88" i="61"/>
  <c r="J87" i="61"/>
  <c r="I87" i="61"/>
  <c r="H87" i="61"/>
  <c r="G87" i="61"/>
  <c r="F87" i="61"/>
  <c r="E87" i="61"/>
  <c r="J86" i="61"/>
  <c r="I86" i="61"/>
  <c r="H86" i="61"/>
  <c r="G86" i="61"/>
  <c r="F86" i="61"/>
  <c r="E86" i="61"/>
  <c r="J85" i="61"/>
  <c r="I85" i="61"/>
  <c r="H85" i="61"/>
  <c r="G85" i="61"/>
  <c r="F85" i="61"/>
  <c r="E85" i="61"/>
  <c r="J84" i="61"/>
  <c r="I84" i="61"/>
  <c r="H84" i="61"/>
  <c r="G84" i="61"/>
  <c r="F84" i="61"/>
  <c r="E84" i="61"/>
  <c r="J83" i="61"/>
  <c r="I83" i="61"/>
  <c r="H83" i="61"/>
  <c r="G83" i="61"/>
  <c r="F83" i="61"/>
  <c r="E83" i="61"/>
  <c r="J82" i="61"/>
  <c r="I82" i="61"/>
  <c r="H82" i="61"/>
  <c r="G82" i="61"/>
  <c r="F82" i="61"/>
  <c r="E82" i="61"/>
  <c r="J81" i="61"/>
  <c r="I81" i="61"/>
  <c r="H81" i="61"/>
  <c r="G81" i="61"/>
  <c r="F81" i="61"/>
  <c r="E81" i="61"/>
  <c r="J80" i="61"/>
  <c r="I80" i="61"/>
  <c r="H80" i="61"/>
  <c r="G80" i="61"/>
  <c r="F80" i="61"/>
  <c r="E80" i="61"/>
  <c r="J79" i="61"/>
  <c r="I79" i="61"/>
  <c r="H79" i="61"/>
  <c r="G79" i="61"/>
  <c r="F79" i="61"/>
  <c r="E79" i="61"/>
  <c r="J78" i="61"/>
  <c r="I78" i="61"/>
  <c r="H78" i="61"/>
  <c r="G78" i="61"/>
  <c r="F78" i="61"/>
  <c r="E78" i="61"/>
  <c r="J77" i="61"/>
  <c r="I77" i="61"/>
  <c r="H77" i="61"/>
  <c r="G77" i="61"/>
  <c r="F77" i="61"/>
  <c r="E77" i="61"/>
  <c r="J76" i="61"/>
  <c r="I76" i="61"/>
  <c r="H76" i="61"/>
  <c r="G76" i="61"/>
  <c r="F76" i="61"/>
  <c r="E76" i="61"/>
  <c r="J75" i="61"/>
  <c r="I75" i="61"/>
  <c r="H75" i="61"/>
  <c r="G75" i="61"/>
  <c r="F75" i="61"/>
  <c r="E75" i="61"/>
  <c r="J74" i="61"/>
  <c r="I74" i="61"/>
  <c r="H74" i="61"/>
  <c r="G74" i="61"/>
  <c r="F74" i="61"/>
  <c r="E74" i="61"/>
  <c r="J73" i="61"/>
  <c r="I73" i="61"/>
  <c r="H73" i="61"/>
  <c r="G73" i="61"/>
  <c r="F73" i="61"/>
  <c r="E73" i="61"/>
  <c r="J72" i="61"/>
  <c r="I72" i="61"/>
  <c r="H72" i="61"/>
  <c r="G72" i="61"/>
  <c r="F72" i="61"/>
  <c r="E72" i="61"/>
  <c r="J71" i="61"/>
  <c r="I71" i="61"/>
  <c r="H71" i="61"/>
  <c r="G71" i="61"/>
  <c r="F71" i="61"/>
  <c r="E71" i="61"/>
  <c r="J70" i="61"/>
  <c r="I70" i="61"/>
  <c r="H70" i="61"/>
  <c r="G70" i="61"/>
  <c r="F70" i="61"/>
  <c r="E70" i="61"/>
  <c r="J69" i="61"/>
  <c r="I69" i="61"/>
  <c r="H69" i="61"/>
  <c r="G69" i="61"/>
  <c r="F69" i="61"/>
  <c r="E69" i="61"/>
  <c r="J68" i="61"/>
  <c r="I68" i="61"/>
  <c r="H68" i="61"/>
  <c r="G68" i="61"/>
  <c r="F68" i="61"/>
  <c r="E68" i="61"/>
  <c r="J67" i="61"/>
  <c r="I67" i="61"/>
  <c r="H67" i="61"/>
  <c r="G67" i="61"/>
  <c r="F67" i="61"/>
  <c r="E67" i="61"/>
  <c r="J66" i="61"/>
  <c r="I66" i="61"/>
  <c r="H66" i="61"/>
  <c r="G66" i="61"/>
  <c r="F66" i="61"/>
  <c r="E66" i="61"/>
  <c r="J65" i="61"/>
  <c r="I65" i="61"/>
  <c r="H65" i="61"/>
  <c r="G65" i="61"/>
  <c r="F65" i="61"/>
  <c r="E65" i="61"/>
  <c r="J64" i="61"/>
  <c r="I64" i="61"/>
  <c r="H64" i="61"/>
  <c r="G64" i="61"/>
  <c r="F64" i="61"/>
  <c r="E64" i="61"/>
  <c r="J63" i="61"/>
  <c r="I63" i="61"/>
  <c r="H63" i="61"/>
  <c r="G63" i="61"/>
  <c r="F63" i="61"/>
  <c r="E63" i="61"/>
  <c r="J62" i="61"/>
  <c r="I62" i="61"/>
  <c r="H62" i="61"/>
  <c r="G62" i="61"/>
  <c r="F62" i="61"/>
  <c r="E62" i="61"/>
  <c r="J61" i="61"/>
  <c r="I61" i="61"/>
  <c r="H61" i="61"/>
  <c r="G61" i="61"/>
  <c r="F61" i="61"/>
  <c r="E61" i="61"/>
  <c r="J60" i="61"/>
  <c r="I60" i="61"/>
  <c r="H60" i="61"/>
  <c r="G60" i="61"/>
  <c r="F60" i="61"/>
  <c r="E60" i="61"/>
  <c r="J58" i="61"/>
  <c r="I58" i="61"/>
  <c r="H58" i="61"/>
  <c r="G58" i="61"/>
  <c r="F58" i="61"/>
  <c r="E58" i="61"/>
  <c r="J57" i="61"/>
  <c r="I57" i="61"/>
  <c r="H57" i="61"/>
  <c r="G57" i="61"/>
  <c r="F57" i="61"/>
  <c r="E57" i="61"/>
  <c r="J56" i="61"/>
  <c r="I56" i="61"/>
  <c r="H56" i="61"/>
  <c r="G56" i="61"/>
  <c r="F56" i="61"/>
  <c r="E56" i="61"/>
  <c r="J55" i="61"/>
  <c r="I55" i="61"/>
  <c r="H55" i="61"/>
  <c r="G55" i="61"/>
  <c r="F55" i="61"/>
  <c r="E55" i="61"/>
  <c r="J54" i="61"/>
  <c r="I54" i="61"/>
  <c r="H54" i="61"/>
  <c r="G54" i="61"/>
  <c r="F54" i="61"/>
  <c r="E54" i="61"/>
  <c r="J53" i="61"/>
  <c r="I53" i="61"/>
  <c r="H53" i="61"/>
  <c r="G53" i="61"/>
  <c r="F53" i="61"/>
  <c r="E53" i="61"/>
  <c r="J52" i="61"/>
  <c r="I52" i="61"/>
  <c r="H52" i="61"/>
  <c r="G52" i="61"/>
  <c r="F52" i="61"/>
  <c r="E52" i="61"/>
  <c r="J51" i="61"/>
  <c r="I51" i="61"/>
  <c r="H51" i="61"/>
  <c r="G51" i="61"/>
  <c r="F51" i="61"/>
  <c r="E51" i="61"/>
  <c r="J50" i="61"/>
  <c r="I50" i="61"/>
  <c r="H50" i="61"/>
  <c r="G50" i="61"/>
  <c r="F50" i="61"/>
  <c r="E50" i="61"/>
  <c r="J49" i="61"/>
  <c r="I49" i="61"/>
  <c r="H49" i="61"/>
  <c r="G49" i="61"/>
  <c r="F49" i="61"/>
  <c r="E49" i="61"/>
  <c r="J48" i="61"/>
  <c r="I48" i="61"/>
  <c r="H48" i="61"/>
  <c r="G48" i="61"/>
  <c r="F48" i="61"/>
  <c r="E48" i="61"/>
  <c r="J47" i="61"/>
  <c r="I47" i="61"/>
  <c r="H47" i="61"/>
  <c r="G47" i="61"/>
  <c r="F47" i="61"/>
  <c r="E47" i="61"/>
  <c r="J46" i="61"/>
  <c r="I46" i="61"/>
  <c r="H46" i="61"/>
  <c r="G46" i="61"/>
  <c r="F46" i="61"/>
  <c r="E46" i="61"/>
  <c r="J45" i="61"/>
  <c r="I45" i="61"/>
  <c r="H45" i="61"/>
  <c r="G45" i="61"/>
  <c r="F45" i="61"/>
  <c r="E45" i="61"/>
  <c r="J44" i="61"/>
  <c r="I44" i="61"/>
  <c r="H44" i="61"/>
  <c r="G44" i="61"/>
  <c r="F44" i="61"/>
  <c r="E44" i="61"/>
  <c r="J43" i="61"/>
  <c r="I43" i="61"/>
  <c r="H43" i="61"/>
  <c r="G43" i="61"/>
  <c r="F43" i="61"/>
  <c r="E43" i="61"/>
  <c r="J42" i="61"/>
  <c r="I42" i="61"/>
  <c r="H42" i="61"/>
  <c r="G42" i="61"/>
  <c r="F42" i="61"/>
  <c r="E42" i="61"/>
  <c r="J41" i="61"/>
  <c r="I41" i="61"/>
  <c r="H41" i="61"/>
  <c r="G41" i="61"/>
  <c r="F41" i="61"/>
  <c r="E41" i="61"/>
  <c r="J40" i="61"/>
  <c r="I40" i="61"/>
  <c r="H40" i="61"/>
  <c r="G40" i="61"/>
  <c r="F40" i="61"/>
  <c r="E40" i="61"/>
  <c r="J39" i="61"/>
  <c r="I39" i="61"/>
  <c r="H39" i="61"/>
  <c r="G39" i="61"/>
  <c r="F39" i="61"/>
  <c r="E39" i="61"/>
  <c r="J38" i="61"/>
  <c r="I38" i="61"/>
  <c r="H38" i="61"/>
  <c r="G38" i="61"/>
  <c r="F38" i="61"/>
  <c r="E38" i="61"/>
  <c r="J37" i="61"/>
  <c r="I37" i="61"/>
  <c r="H37" i="61"/>
  <c r="G37" i="61"/>
  <c r="F37" i="61"/>
  <c r="E37" i="61"/>
  <c r="J36" i="61"/>
  <c r="I36" i="61"/>
  <c r="H36" i="61"/>
  <c r="G36" i="61"/>
  <c r="F36" i="61"/>
  <c r="E36" i="61"/>
  <c r="J35" i="61"/>
  <c r="I35" i="61"/>
  <c r="H35" i="61"/>
  <c r="G35" i="61"/>
  <c r="F35" i="61"/>
  <c r="E35" i="61"/>
  <c r="J34" i="61"/>
  <c r="I34" i="61"/>
  <c r="H34" i="61"/>
  <c r="G34" i="61"/>
  <c r="F34" i="61"/>
  <c r="E34" i="61"/>
  <c r="J33" i="61"/>
  <c r="I33" i="61"/>
  <c r="H33" i="61"/>
  <c r="G33" i="61"/>
  <c r="F33" i="61"/>
  <c r="E33" i="61"/>
  <c r="J32" i="61"/>
  <c r="I32" i="61"/>
  <c r="H32" i="61"/>
  <c r="G32" i="61"/>
  <c r="F32" i="61"/>
  <c r="E32" i="61"/>
  <c r="J31" i="61"/>
  <c r="I31" i="61"/>
  <c r="H31" i="61"/>
  <c r="G31" i="61"/>
  <c r="F31" i="61"/>
  <c r="E31" i="61"/>
  <c r="J29" i="61"/>
  <c r="I29" i="61"/>
  <c r="H29" i="61"/>
  <c r="G29" i="61"/>
  <c r="F29" i="61"/>
  <c r="E29" i="61"/>
  <c r="J28" i="61"/>
  <c r="I28" i="61"/>
  <c r="H28" i="61"/>
  <c r="G28" i="61"/>
  <c r="F28" i="61"/>
  <c r="E28" i="61"/>
  <c r="J27" i="61"/>
  <c r="I27" i="61"/>
  <c r="H27" i="61"/>
  <c r="G27" i="61"/>
  <c r="F27" i="61"/>
  <c r="E27" i="61"/>
  <c r="J26" i="61"/>
  <c r="I26" i="61"/>
  <c r="H26" i="61"/>
  <c r="G26" i="61"/>
  <c r="F26" i="61"/>
  <c r="E26" i="61"/>
  <c r="J25" i="61"/>
  <c r="I25" i="61"/>
  <c r="H25" i="61"/>
  <c r="G25" i="61"/>
  <c r="F25" i="61"/>
  <c r="E25" i="61"/>
  <c r="J24" i="61"/>
  <c r="I24" i="61"/>
  <c r="H24" i="61"/>
  <c r="G24" i="61"/>
  <c r="F24" i="61"/>
  <c r="E24" i="61"/>
  <c r="J23" i="61"/>
  <c r="I23" i="61"/>
  <c r="H23" i="61"/>
  <c r="G23" i="61"/>
  <c r="F23" i="61"/>
  <c r="E23" i="61"/>
  <c r="J22" i="61"/>
  <c r="I22" i="61"/>
  <c r="H22" i="61"/>
  <c r="G22" i="61"/>
  <c r="F22" i="61"/>
  <c r="E22" i="61"/>
  <c r="J21" i="61"/>
  <c r="I21" i="61"/>
  <c r="H21" i="61"/>
  <c r="G21" i="61"/>
  <c r="F21" i="61"/>
  <c r="E21" i="61"/>
  <c r="J20" i="61"/>
  <c r="I20" i="61"/>
  <c r="H20" i="61"/>
  <c r="G20" i="61"/>
  <c r="F20" i="61"/>
  <c r="E20" i="61"/>
  <c r="J19" i="61"/>
  <c r="I19" i="61"/>
  <c r="H19" i="61"/>
  <c r="G19" i="61"/>
  <c r="F19" i="61"/>
  <c r="E19" i="61"/>
  <c r="J18" i="61"/>
  <c r="I18" i="61"/>
  <c r="H18" i="61"/>
  <c r="G18" i="61"/>
  <c r="F18" i="61"/>
  <c r="E18" i="61"/>
  <c r="J17" i="61"/>
  <c r="I17" i="61"/>
  <c r="H17" i="61"/>
  <c r="G17" i="61"/>
  <c r="F17" i="61"/>
  <c r="E17" i="61"/>
  <c r="J16" i="61"/>
  <c r="I16" i="61"/>
  <c r="H16" i="61"/>
  <c r="G16" i="61"/>
  <c r="F16" i="61"/>
  <c r="E16" i="61"/>
  <c r="J15" i="61"/>
  <c r="I15" i="61"/>
  <c r="H15" i="61"/>
  <c r="G15" i="61"/>
  <c r="F15" i="61"/>
  <c r="E15" i="61"/>
  <c r="J14" i="61"/>
  <c r="I14" i="61"/>
  <c r="H14" i="61"/>
  <c r="G14" i="61"/>
  <c r="F14" i="61"/>
  <c r="E14" i="61"/>
  <c r="J13" i="61"/>
  <c r="I13" i="61"/>
  <c r="H13" i="61"/>
  <c r="G13" i="61"/>
  <c r="F13" i="61"/>
  <c r="E13" i="61"/>
  <c r="J12" i="61"/>
  <c r="I12" i="61"/>
  <c r="H12" i="61"/>
  <c r="G12" i="61"/>
  <c r="F12" i="61"/>
  <c r="E12" i="61"/>
  <c r="J11" i="61"/>
  <c r="I11" i="61"/>
  <c r="H11" i="61"/>
  <c r="G11" i="61"/>
  <c r="F11" i="61"/>
  <c r="E11" i="61"/>
  <c r="J10" i="61"/>
  <c r="I10" i="61"/>
  <c r="H10" i="61"/>
  <c r="G10" i="61"/>
  <c r="F10" i="61"/>
  <c r="E10" i="61"/>
  <c r="J9" i="61"/>
  <c r="I9" i="61"/>
  <c r="H9" i="61"/>
  <c r="G9" i="61"/>
  <c r="F9" i="61"/>
  <c r="E9" i="61"/>
  <c r="J8" i="61"/>
  <c r="I8" i="61"/>
  <c r="H8" i="61"/>
  <c r="G8" i="61"/>
  <c r="F8" i="61"/>
  <c r="E8" i="61"/>
  <c r="E6" i="61"/>
  <c r="E11" i="2"/>
  <c r="E10" i="2"/>
  <c r="E9" i="2"/>
  <c r="E8" i="2"/>
  <c r="E6" i="2"/>
  <c r="G6" i="2"/>
  <c r="S38" i="1"/>
  <c r="S37" i="1"/>
  <c r="S36" i="1"/>
  <c r="S35" i="1"/>
  <c r="S34" i="1"/>
  <c r="S33" i="1"/>
  <c r="S32" i="1"/>
  <c r="S31" i="1"/>
  <c r="R31" i="1"/>
  <c r="R32" i="1"/>
  <c r="R33" i="1"/>
  <c r="R34" i="1"/>
  <c r="R35" i="1"/>
  <c r="R36" i="1"/>
  <c r="R37" i="1"/>
  <c r="R38" i="1"/>
  <c r="Q38" i="1"/>
  <c r="Q37" i="1"/>
  <c r="Q36" i="1"/>
  <c r="Q35" i="1"/>
  <c r="Q34" i="1"/>
  <c r="Q33" i="1"/>
  <c r="Q32" i="1"/>
  <c r="Q31" i="1"/>
  <c r="O31" i="1"/>
  <c r="O32" i="1"/>
  <c r="O33" i="1"/>
  <c r="O34" i="1"/>
  <c r="O35" i="1"/>
  <c r="O36" i="1"/>
  <c r="P38" i="1"/>
  <c r="P37" i="1"/>
  <c r="P36" i="1"/>
  <c r="P35" i="1"/>
  <c r="P34" i="1"/>
  <c r="P33" i="1"/>
  <c r="P32" i="1"/>
  <c r="P31" i="1"/>
  <c r="P29" i="1"/>
  <c r="P28" i="1"/>
  <c r="P27" i="1"/>
  <c r="P26" i="1"/>
  <c r="Q87" i="23"/>
  <c r="Q86" i="23"/>
  <c r="Q85" i="23"/>
  <c r="Q84" i="23"/>
  <c r="Q83" i="23"/>
  <c r="Q82" i="23"/>
  <c r="Q81" i="23"/>
  <c r="Q80" i="23"/>
  <c r="Q79" i="23"/>
  <c r="Q78" i="23"/>
  <c r="Q77" i="23"/>
  <c r="Q76" i="23"/>
  <c r="Q75" i="23"/>
  <c r="Q74" i="23"/>
  <c r="Q73" i="23"/>
  <c r="Q72" i="23"/>
  <c r="Q71" i="23"/>
  <c r="Q70" i="23"/>
  <c r="Q69" i="23"/>
  <c r="Q68" i="23"/>
  <c r="Q67" i="23"/>
  <c r="Q65" i="23"/>
  <c r="Q64" i="23"/>
  <c r="Q63" i="23"/>
  <c r="Q62" i="23"/>
  <c r="Q61" i="23"/>
  <c r="Q60" i="23"/>
  <c r="Q59" i="23"/>
  <c r="Q58" i="23"/>
  <c r="Q57" i="23"/>
  <c r="Q56" i="23"/>
  <c r="Q55" i="23"/>
  <c r="Q53" i="23"/>
  <c r="Q52" i="23"/>
  <c r="Q51" i="23"/>
  <c r="Q50" i="23"/>
  <c r="Q49" i="23"/>
  <c r="Q48" i="23"/>
  <c r="Q47" i="23"/>
  <c r="Q46" i="23"/>
  <c r="Q45" i="23"/>
  <c r="Q42" i="23"/>
  <c r="Q41" i="23"/>
  <c r="Q40" i="23"/>
  <c r="Q39" i="23"/>
  <c r="Q38" i="23"/>
  <c r="Q37" i="23"/>
  <c r="Q36" i="23"/>
  <c r="Q35" i="23"/>
  <c r="Q34" i="23"/>
  <c r="Q33" i="23"/>
  <c r="Q31" i="23"/>
  <c r="Q30" i="23"/>
  <c r="Q29" i="23"/>
  <c r="Q28" i="23"/>
  <c r="Q27" i="23"/>
  <c r="Q26" i="23"/>
  <c r="Q24" i="23"/>
  <c r="Q23" i="23"/>
  <c r="Q22" i="23"/>
  <c r="Q21" i="23"/>
  <c r="Q20" i="23"/>
  <c r="Q19" i="23"/>
  <c r="Q16" i="23"/>
  <c r="Q15" i="23"/>
  <c r="Q14" i="23"/>
  <c r="Q13" i="23"/>
  <c r="Q12" i="23"/>
  <c r="Q11" i="23"/>
  <c r="Q10" i="23"/>
  <c r="P87" i="23"/>
  <c r="P86" i="23"/>
  <c r="P85" i="23"/>
  <c r="P84" i="23"/>
  <c r="P83" i="23"/>
  <c r="P82" i="23"/>
  <c r="P81" i="23"/>
  <c r="P80" i="23"/>
  <c r="P79" i="23"/>
  <c r="P78" i="23"/>
  <c r="P77" i="23"/>
  <c r="P76" i="23"/>
  <c r="P75" i="23"/>
  <c r="P74" i="23"/>
  <c r="P73" i="23"/>
  <c r="P72" i="23"/>
  <c r="P71" i="23"/>
  <c r="P70" i="23"/>
  <c r="P69" i="23"/>
  <c r="P68" i="23"/>
  <c r="P67" i="23"/>
  <c r="P65" i="23"/>
  <c r="P64" i="23"/>
  <c r="P63" i="23"/>
  <c r="P62" i="23"/>
  <c r="P61" i="23"/>
  <c r="P60" i="23"/>
  <c r="P59" i="23"/>
  <c r="P58" i="23"/>
  <c r="P57" i="23"/>
  <c r="P56" i="23"/>
  <c r="P55" i="23"/>
  <c r="P53" i="23"/>
  <c r="P52" i="23"/>
  <c r="P51" i="23"/>
  <c r="P50" i="23"/>
  <c r="P49" i="23"/>
  <c r="P48" i="23"/>
  <c r="P47" i="23"/>
  <c r="P46" i="23"/>
  <c r="P45" i="23"/>
  <c r="P42" i="23"/>
  <c r="P41" i="23"/>
  <c r="P40" i="23"/>
  <c r="P39" i="23"/>
  <c r="P38" i="23"/>
  <c r="P37" i="23"/>
  <c r="P36" i="23"/>
  <c r="P35" i="23"/>
  <c r="P34" i="23"/>
  <c r="P33" i="23"/>
  <c r="P31" i="23"/>
  <c r="P30" i="23"/>
  <c r="P29" i="23"/>
  <c r="P28" i="23"/>
  <c r="P27" i="23"/>
  <c r="P26" i="23"/>
  <c r="P24" i="23"/>
  <c r="P23" i="23"/>
  <c r="P22" i="23"/>
  <c r="P21" i="23"/>
  <c r="P20" i="23"/>
  <c r="P19" i="23"/>
  <c r="P16" i="23"/>
  <c r="P15" i="23"/>
  <c r="P14" i="23"/>
  <c r="P13" i="23"/>
  <c r="P12" i="23"/>
  <c r="P11" i="23"/>
  <c r="P10" i="23"/>
  <c r="P57" i="15"/>
  <c r="P56" i="15"/>
  <c r="P55" i="15"/>
  <c r="P54" i="15"/>
  <c r="P53" i="15"/>
  <c r="P52" i="15"/>
  <c r="P51" i="15"/>
  <c r="P50" i="15"/>
  <c r="P49" i="15"/>
  <c r="P48" i="15"/>
  <c r="P47" i="15"/>
  <c r="P46" i="15"/>
  <c r="P45" i="15"/>
  <c r="P44" i="15"/>
  <c r="P43" i="15"/>
  <c r="P42" i="15"/>
  <c r="P41" i="15"/>
  <c r="P40" i="15"/>
  <c r="P38" i="15"/>
  <c r="P37" i="15"/>
  <c r="P36" i="15"/>
  <c r="P35" i="15"/>
  <c r="P34" i="15"/>
  <c r="P33" i="15"/>
  <c r="P32" i="15"/>
  <c r="P31" i="15"/>
  <c r="P30" i="15"/>
  <c r="P29" i="15"/>
  <c r="P27" i="15"/>
  <c r="P26" i="15"/>
  <c r="P25" i="15"/>
  <c r="P24" i="15"/>
  <c r="P23" i="15"/>
  <c r="P22" i="15"/>
  <c r="P21" i="15"/>
  <c r="P20" i="15"/>
  <c r="P19" i="15"/>
  <c r="P16" i="15"/>
  <c r="P15" i="15"/>
  <c r="P14" i="15"/>
  <c r="P13" i="15"/>
  <c r="P12" i="15"/>
  <c r="P11" i="15"/>
  <c r="P10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O45" i="15"/>
  <c r="O44" i="15"/>
  <c r="O43" i="15"/>
  <c r="O42" i="15"/>
  <c r="O41" i="15"/>
  <c r="O40" i="15"/>
  <c r="O38" i="15"/>
  <c r="O37" i="15"/>
  <c r="O36" i="15"/>
  <c r="O35" i="15"/>
  <c r="O34" i="15"/>
  <c r="O33" i="15"/>
  <c r="O32" i="15"/>
  <c r="O31" i="15"/>
  <c r="O30" i="15"/>
  <c r="O29" i="15"/>
  <c r="O27" i="15"/>
  <c r="O26" i="15"/>
  <c r="O25" i="15"/>
  <c r="O24" i="15"/>
  <c r="O23" i="15"/>
  <c r="O22" i="15"/>
  <c r="O21" i="15"/>
  <c r="O20" i="15"/>
  <c r="O19" i="15"/>
  <c r="O16" i="15"/>
  <c r="O15" i="15"/>
  <c r="O14" i="15"/>
  <c r="O13" i="15"/>
  <c r="O12" i="15"/>
  <c r="O11" i="15"/>
  <c r="O10" i="15"/>
  <c r="R66" i="29"/>
  <c r="R65" i="29"/>
  <c r="R64" i="29"/>
  <c r="R63" i="29"/>
  <c r="R62" i="29"/>
  <c r="R61" i="29"/>
  <c r="R60" i="29"/>
  <c r="R59" i="29"/>
  <c r="R58" i="29"/>
  <c r="R57" i="29"/>
  <c r="R56" i="29"/>
  <c r="R55" i="29"/>
  <c r="R38" i="29"/>
  <c r="R37" i="29"/>
  <c r="R36" i="29"/>
  <c r="R35" i="29"/>
  <c r="R34" i="29"/>
  <c r="R33" i="29"/>
  <c r="R32" i="29"/>
  <c r="R18" i="29"/>
  <c r="R17" i="29"/>
  <c r="R16" i="29"/>
  <c r="S10" i="29"/>
  <c r="S11" i="29"/>
  <c r="S12" i="29"/>
  <c r="S13" i="29"/>
  <c r="S14" i="29"/>
  <c r="S16" i="29"/>
  <c r="S17" i="29"/>
  <c r="S18" i="29"/>
  <c r="S21" i="29"/>
  <c r="S22" i="29"/>
  <c r="S23" i="29"/>
  <c r="S24" i="29"/>
  <c r="S25" i="29"/>
  <c r="S26" i="29"/>
  <c r="S28" i="29"/>
  <c r="S29" i="29"/>
  <c r="S30" i="29"/>
  <c r="S32" i="29"/>
  <c r="S33" i="29"/>
  <c r="S34" i="29"/>
  <c r="S35" i="29"/>
  <c r="S36" i="29"/>
  <c r="S37" i="29"/>
  <c r="S38" i="29"/>
  <c r="S41" i="29"/>
  <c r="S42" i="29"/>
  <c r="S43" i="29"/>
  <c r="S44" i="29"/>
  <c r="S45" i="29"/>
  <c r="S46" i="29"/>
  <c r="S47" i="29"/>
  <c r="S49" i="29"/>
  <c r="S50" i="29"/>
  <c r="S51" i="29"/>
  <c r="S52" i="29"/>
  <c r="S53" i="29"/>
  <c r="S55" i="29"/>
  <c r="S56" i="29"/>
  <c r="S57" i="29"/>
  <c r="S58" i="29"/>
  <c r="S59" i="29"/>
  <c r="S60" i="29"/>
  <c r="S61" i="29"/>
  <c r="S62" i="29"/>
  <c r="S63" i="29"/>
  <c r="S64" i="29"/>
  <c r="S65" i="29"/>
  <c r="S66" i="29"/>
  <c r="Q66" i="29"/>
  <c r="Q65" i="29"/>
  <c r="Q64" i="29"/>
  <c r="Q63" i="29"/>
  <c r="Q62" i="29"/>
  <c r="Q61" i="29"/>
  <c r="Q60" i="29"/>
  <c r="Q59" i="29"/>
  <c r="Q58" i="29"/>
  <c r="Q57" i="29"/>
  <c r="Q56" i="29"/>
  <c r="Q55" i="29"/>
  <c r="Q38" i="29"/>
  <c r="Q37" i="29"/>
  <c r="Q36" i="29"/>
  <c r="Q35" i="29"/>
  <c r="Q34" i="29"/>
  <c r="Q33" i="29"/>
  <c r="Q32" i="29"/>
  <c r="Q18" i="29"/>
  <c r="Q17" i="29"/>
  <c r="Q16" i="29"/>
  <c r="G29" i="51"/>
  <c r="G28" i="51"/>
  <c r="G27" i="51"/>
  <c r="G26" i="51"/>
  <c r="G25" i="51"/>
  <c r="G24" i="51"/>
  <c r="G23" i="51"/>
  <c r="G22" i="51"/>
  <c r="G21" i="51"/>
  <c r="G20" i="51"/>
  <c r="G19" i="51"/>
  <c r="G17" i="51"/>
  <c r="G16" i="51"/>
  <c r="G15" i="51"/>
  <c r="G14" i="51"/>
  <c r="G13" i="51"/>
  <c r="G12" i="51"/>
  <c r="G11" i="51"/>
  <c r="G10" i="51"/>
  <c r="G9" i="51"/>
  <c r="F29" i="51"/>
  <c r="F28" i="51"/>
  <c r="F27" i="51"/>
  <c r="F26" i="51"/>
  <c r="F25" i="51"/>
  <c r="F24" i="51"/>
  <c r="F23" i="51"/>
  <c r="F22" i="51"/>
  <c r="F21" i="51"/>
  <c r="F20" i="51"/>
  <c r="F19" i="51"/>
  <c r="F17" i="51"/>
  <c r="F16" i="51"/>
  <c r="F15" i="51"/>
  <c r="F14" i="51"/>
  <c r="F13" i="51"/>
  <c r="F12" i="51"/>
  <c r="F11" i="51"/>
  <c r="F10" i="51"/>
  <c r="F9" i="51"/>
  <c r="F31" i="51"/>
  <c r="F32" i="51"/>
  <c r="F33" i="51"/>
  <c r="F34" i="51"/>
  <c r="F35" i="51"/>
  <c r="Q11" i="2"/>
  <c r="P11" i="2"/>
  <c r="O11" i="2"/>
  <c r="N11" i="2"/>
  <c r="M11" i="2"/>
  <c r="L11" i="2"/>
  <c r="K11" i="2"/>
  <c r="J11" i="2"/>
  <c r="I11" i="2"/>
  <c r="H11" i="2"/>
  <c r="G11" i="2"/>
  <c r="Q10" i="2"/>
  <c r="P10" i="2"/>
  <c r="O10" i="2"/>
  <c r="N10" i="2"/>
  <c r="M10" i="2"/>
  <c r="L10" i="2"/>
  <c r="K10" i="2"/>
  <c r="J10" i="2"/>
  <c r="I10" i="2"/>
  <c r="H10" i="2"/>
  <c r="G10" i="2"/>
  <c r="Q9" i="2"/>
  <c r="P9" i="2"/>
  <c r="O9" i="2"/>
  <c r="N9" i="2"/>
  <c r="M9" i="2"/>
  <c r="L9" i="2"/>
  <c r="K9" i="2"/>
  <c r="J9" i="2"/>
  <c r="I9" i="2"/>
  <c r="H9" i="2"/>
  <c r="Q8" i="2"/>
  <c r="P8" i="2"/>
  <c r="O8" i="2"/>
  <c r="N8" i="2"/>
  <c r="M8" i="2"/>
  <c r="L8" i="2"/>
  <c r="K8" i="2"/>
  <c r="J8" i="2"/>
  <c r="I8" i="2"/>
  <c r="H8" i="2"/>
  <c r="G9" i="2"/>
  <c r="G8" i="2"/>
  <c r="F50" i="60"/>
  <c r="F49" i="60"/>
  <c r="F48" i="60"/>
  <c r="F47" i="60"/>
  <c r="F46" i="60"/>
  <c r="E46" i="60"/>
  <c r="F45" i="60"/>
  <c r="F44" i="60"/>
  <c r="F43" i="60"/>
  <c r="E43" i="60"/>
  <c r="F42" i="60"/>
  <c r="E42" i="60"/>
  <c r="F41" i="60"/>
  <c r="E41" i="60"/>
  <c r="F40" i="60"/>
  <c r="E40" i="60"/>
  <c r="F39" i="60"/>
  <c r="E39" i="60"/>
  <c r="F38" i="60"/>
  <c r="E38" i="60"/>
  <c r="F37" i="60"/>
  <c r="E37" i="60"/>
  <c r="F36" i="60"/>
  <c r="E36" i="60"/>
  <c r="F35" i="60"/>
  <c r="E35" i="60"/>
  <c r="F34" i="60"/>
  <c r="E34" i="60"/>
  <c r="F33" i="60"/>
  <c r="E33" i="60"/>
  <c r="F32" i="60"/>
  <c r="E32" i="60"/>
  <c r="F31" i="60"/>
  <c r="E31" i="60"/>
  <c r="F30" i="60"/>
  <c r="E30" i="60"/>
  <c r="F29" i="60"/>
  <c r="E29" i="60"/>
  <c r="F28" i="60"/>
  <c r="E28" i="60"/>
  <c r="F27" i="60"/>
  <c r="E27" i="60"/>
  <c r="F25" i="60"/>
  <c r="E25" i="60"/>
  <c r="F24" i="60"/>
  <c r="E24" i="60"/>
  <c r="F23" i="60"/>
  <c r="E23" i="60"/>
  <c r="F22" i="60"/>
  <c r="E22" i="60"/>
  <c r="F21" i="60"/>
  <c r="E21" i="60"/>
  <c r="F20" i="60"/>
  <c r="E20" i="60"/>
  <c r="F19" i="60"/>
  <c r="E19" i="60"/>
  <c r="F18" i="60"/>
  <c r="E18" i="60"/>
  <c r="F17" i="60"/>
  <c r="E17" i="60"/>
  <c r="F16" i="60"/>
  <c r="E16" i="60"/>
  <c r="F14" i="60"/>
  <c r="E14" i="60"/>
  <c r="F13" i="60"/>
  <c r="E13" i="60"/>
  <c r="F12" i="60"/>
  <c r="E12" i="60"/>
  <c r="F11" i="60"/>
  <c r="E11" i="60"/>
  <c r="F10" i="60"/>
  <c r="E10" i="60"/>
  <c r="F9" i="60"/>
  <c r="E9" i="60"/>
  <c r="F8" i="60"/>
  <c r="E8" i="60"/>
  <c r="F40" i="59"/>
  <c r="E40" i="59"/>
  <c r="F39" i="59"/>
  <c r="E39" i="59"/>
  <c r="F38" i="59"/>
  <c r="E38" i="59"/>
  <c r="F37" i="59"/>
  <c r="E37" i="59"/>
  <c r="F36" i="59"/>
  <c r="E36" i="59"/>
  <c r="F35" i="59"/>
  <c r="E35" i="59"/>
  <c r="F34" i="59"/>
  <c r="E34" i="59"/>
  <c r="F33" i="59"/>
  <c r="E33" i="59"/>
  <c r="F32" i="59"/>
  <c r="E32" i="59"/>
  <c r="F31" i="59"/>
  <c r="E31" i="59"/>
  <c r="F30" i="59"/>
  <c r="E30" i="59"/>
  <c r="F29" i="59"/>
  <c r="E29" i="59"/>
  <c r="F28" i="59"/>
  <c r="E28" i="59"/>
  <c r="F27" i="59"/>
  <c r="E27" i="59"/>
  <c r="F26" i="59"/>
  <c r="E26" i="59"/>
  <c r="F25" i="59"/>
  <c r="E25" i="59"/>
  <c r="F23" i="59"/>
  <c r="E23" i="59"/>
  <c r="F22" i="59"/>
  <c r="E22" i="59"/>
  <c r="F21" i="59"/>
  <c r="E21" i="59"/>
  <c r="F20" i="59"/>
  <c r="E20" i="59"/>
  <c r="F19" i="59"/>
  <c r="E19" i="59"/>
  <c r="F18" i="59"/>
  <c r="E18" i="59"/>
  <c r="F17" i="59"/>
  <c r="E17" i="59"/>
  <c r="F16" i="59"/>
  <c r="E16" i="59"/>
  <c r="F15" i="59"/>
  <c r="E15" i="59"/>
  <c r="F14" i="59"/>
  <c r="E14" i="59"/>
  <c r="F12" i="59"/>
  <c r="E12" i="59"/>
  <c r="F11" i="59"/>
  <c r="E11" i="59"/>
  <c r="F10" i="59"/>
  <c r="E10" i="59"/>
  <c r="F9" i="59"/>
  <c r="E9" i="59"/>
  <c r="F8" i="59"/>
  <c r="E8" i="59"/>
  <c r="F50" i="58"/>
  <c r="F49" i="58"/>
  <c r="F48" i="58"/>
  <c r="F47" i="58"/>
  <c r="F46" i="58"/>
  <c r="G44" i="58"/>
  <c r="F44" i="58"/>
  <c r="H43" i="58"/>
  <c r="G43" i="58"/>
  <c r="F43" i="58"/>
  <c r="H42" i="58"/>
  <c r="G42" i="58"/>
  <c r="F42" i="58"/>
  <c r="H41" i="58"/>
  <c r="G41" i="58"/>
  <c r="F41" i="58"/>
  <c r="H40" i="58"/>
  <c r="G40" i="58"/>
  <c r="F40" i="58"/>
  <c r="H39" i="58"/>
  <c r="G39" i="58"/>
  <c r="F39" i="58"/>
  <c r="H38" i="58"/>
  <c r="G38" i="58"/>
  <c r="F38" i="58"/>
  <c r="H37" i="58"/>
  <c r="G37" i="58"/>
  <c r="F37" i="58"/>
  <c r="H36" i="58"/>
  <c r="G36" i="58"/>
  <c r="F36" i="58"/>
  <c r="H35" i="58"/>
  <c r="G35" i="58"/>
  <c r="F35" i="58"/>
  <c r="H34" i="58"/>
  <c r="G34" i="58"/>
  <c r="F34" i="58"/>
  <c r="H33" i="58"/>
  <c r="G33" i="58"/>
  <c r="F33" i="58"/>
  <c r="H32" i="58"/>
  <c r="G32" i="58"/>
  <c r="F32" i="58"/>
  <c r="H31" i="58"/>
  <c r="G31" i="58"/>
  <c r="F31" i="58"/>
  <c r="H30" i="58"/>
  <c r="G30" i="58"/>
  <c r="F30" i="58"/>
  <c r="H29" i="58"/>
  <c r="G29" i="58"/>
  <c r="F29" i="58"/>
  <c r="H28" i="58"/>
  <c r="G28" i="58"/>
  <c r="F28" i="58"/>
  <c r="H27" i="58"/>
  <c r="G27" i="58"/>
  <c r="F27" i="58"/>
  <c r="H26" i="58"/>
  <c r="G26" i="58"/>
  <c r="F26" i="58"/>
  <c r="H25" i="58"/>
  <c r="G25" i="58"/>
  <c r="F25" i="58"/>
  <c r="H24" i="58"/>
  <c r="G24" i="58"/>
  <c r="F24" i="58"/>
  <c r="H23" i="58"/>
  <c r="G23" i="58"/>
  <c r="F23" i="58"/>
  <c r="H21" i="58"/>
  <c r="G21" i="58"/>
  <c r="F21" i="58"/>
  <c r="G20" i="58"/>
  <c r="F20" i="58"/>
  <c r="G19" i="58"/>
  <c r="F19" i="58"/>
  <c r="G18" i="58"/>
  <c r="F18" i="58"/>
  <c r="H16" i="58"/>
  <c r="G16" i="58"/>
  <c r="F16" i="58"/>
  <c r="H15" i="58"/>
  <c r="G15" i="58"/>
  <c r="F15" i="58"/>
  <c r="H14" i="58"/>
  <c r="G14" i="58"/>
  <c r="F14" i="58"/>
  <c r="H13" i="58"/>
  <c r="G13" i="58"/>
  <c r="F13" i="58"/>
  <c r="H12" i="58"/>
  <c r="G12" i="58"/>
  <c r="F12" i="58"/>
  <c r="H11" i="58"/>
  <c r="G11" i="58"/>
  <c r="F11" i="58"/>
  <c r="H10" i="58"/>
  <c r="G10" i="58"/>
  <c r="F10" i="58"/>
  <c r="H9" i="58"/>
  <c r="G9" i="58"/>
  <c r="F9" i="58"/>
  <c r="H8" i="58"/>
  <c r="G8" i="58"/>
  <c r="F8" i="58"/>
  <c r="G24" i="15" l="1"/>
  <c r="L40" i="15" l="1"/>
  <c r="L41" i="15"/>
  <c r="L42" i="15"/>
  <c r="L43" i="15"/>
  <c r="J40" i="15" l="1"/>
  <c r="J41" i="15"/>
  <c r="J42" i="15"/>
  <c r="J43" i="15"/>
  <c r="Q11" i="15"/>
  <c r="Q12" i="15"/>
  <c r="Q13" i="15"/>
  <c r="Q14" i="15"/>
  <c r="Q15" i="15"/>
  <c r="Q16" i="15"/>
  <c r="Q19" i="15"/>
  <c r="Q20" i="15"/>
  <c r="Q21" i="15"/>
  <c r="Q22" i="15"/>
  <c r="Q23" i="15"/>
  <c r="Q24" i="15"/>
  <c r="Q25" i="15"/>
  <c r="Q26" i="15"/>
  <c r="Q27" i="15"/>
  <c r="Q29" i="15"/>
  <c r="Q30" i="15"/>
  <c r="Q31" i="15"/>
  <c r="Q32" i="15"/>
  <c r="Q33" i="15"/>
  <c r="Q34" i="15"/>
  <c r="Q35" i="15"/>
  <c r="Q36" i="15"/>
  <c r="Q37" i="15"/>
  <c r="Q38" i="15"/>
  <c r="Q40" i="15"/>
  <c r="Q41" i="15"/>
  <c r="Q42" i="15"/>
  <c r="Q43" i="15"/>
  <c r="Q44" i="15"/>
  <c r="Q45" i="15"/>
  <c r="Q46" i="15"/>
  <c r="Q47" i="15"/>
  <c r="Q48" i="15"/>
  <c r="Q49" i="15"/>
  <c r="Q50" i="15"/>
  <c r="Q51" i="15"/>
  <c r="Q52" i="15"/>
  <c r="Q53" i="15"/>
  <c r="Q54" i="15"/>
  <c r="Q55" i="15"/>
  <c r="Q56" i="15"/>
  <c r="Q57" i="15"/>
  <c r="Q10" i="15"/>
  <c r="N40" i="15"/>
  <c r="N10" i="15"/>
  <c r="N11" i="15"/>
  <c r="N12" i="15"/>
  <c r="N13" i="15"/>
  <c r="N14" i="15"/>
  <c r="N15" i="15"/>
  <c r="N16" i="15"/>
  <c r="N19" i="15"/>
  <c r="N20" i="15"/>
  <c r="N21" i="15"/>
  <c r="N22" i="15"/>
  <c r="N23" i="15"/>
  <c r="N24" i="15"/>
  <c r="N25" i="15"/>
  <c r="N26" i="15"/>
  <c r="N27" i="15"/>
  <c r="N29" i="15"/>
  <c r="N30" i="15"/>
  <c r="N31" i="15"/>
  <c r="N32" i="15"/>
  <c r="N33" i="15"/>
  <c r="N34" i="15"/>
  <c r="N35" i="15"/>
  <c r="N36" i="15"/>
  <c r="N37" i="15"/>
  <c r="N38" i="15"/>
  <c r="N41" i="15"/>
  <c r="N42" i="15"/>
  <c r="N43" i="15"/>
  <c r="N44" i="15"/>
  <c r="N45" i="15"/>
  <c r="N46" i="15"/>
  <c r="N47" i="15"/>
  <c r="N48" i="15"/>
  <c r="N49" i="15"/>
  <c r="N50" i="15"/>
  <c r="N51" i="15"/>
  <c r="N52" i="15"/>
  <c r="N53" i="15"/>
  <c r="N54" i="15"/>
  <c r="N55" i="15"/>
  <c r="N56" i="15"/>
  <c r="N57" i="15"/>
  <c r="F7" i="51"/>
  <c r="O87" i="23"/>
  <c r="O86" i="23"/>
  <c r="O85" i="23"/>
  <c r="O84" i="23"/>
  <c r="O83" i="23"/>
  <c r="O82" i="23"/>
  <c r="O81" i="23"/>
  <c r="O80" i="23"/>
  <c r="O79" i="23"/>
  <c r="O78" i="23"/>
  <c r="O77" i="23"/>
  <c r="O76" i="23"/>
  <c r="O75" i="23"/>
  <c r="O74" i="23"/>
  <c r="O73" i="23"/>
  <c r="O72" i="23"/>
  <c r="O71" i="23"/>
  <c r="O70" i="23"/>
  <c r="O69" i="23"/>
  <c r="O68" i="23"/>
  <c r="O67" i="23"/>
  <c r="O65" i="23"/>
  <c r="O64" i="23"/>
  <c r="O63" i="23"/>
  <c r="O62" i="23"/>
  <c r="O61" i="23"/>
  <c r="O60" i="23"/>
  <c r="O59" i="23"/>
  <c r="O58" i="23"/>
  <c r="O57" i="23"/>
  <c r="O56" i="23"/>
  <c r="O55" i="23"/>
  <c r="O53" i="23"/>
  <c r="O52" i="23"/>
  <c r="O51" i="23"/>
  <c r="O50" i="23"/>
  <c r="O49" i="23"/>
  <c r="O48" i="23"/>
  <c r="O47" i="23"/>
  <c r="O46" i="23"/>
  <c r="O45" i="23"/>
  <c r="O42" i="23"/>
  <c r="O41" i="23"/>
  <c r="O40" i="23"/>
  <c r="O39" i="23"/>
  <c r="O38" i="23"/>
  <c r="O37" i="23"/>
  <c r="O36" i="23"/>
  <c r="O35" i="23"/>
  <c r="O34" i="23"/>
  <c r="O33" i="23"/>
  <c r="O31" i="23"/>
  <c r="O30" i="23"/>
  <c r="O29" i="23"/>
  <c r="O28" i="23"/>
  <c r="O27" i="23"/>
  <c r="O26" i="23"/>
  <c r="O24" i="23"/>
  <c r="O23" i="23"/>
  <c r="O22" i="23"/>
  <c r="O21" i="23"/>
  <c r="O20" i="23"/>
  <c r="O19" i="23"/>
  <c r="O16" i="23"/>
  <c r="O15" i="23"/>
  <c r="O14" i="23"/>
  <c r="O13" i="23"/>
  <c r="O12" i="23"/>
  <c r="O11" i="23"/>
  <c r="O10" i="23"/>
  <c r="H72" i="15" l="1"/>
  <c r="H79" i="29" l="1"/>
  <c r="H38" i="29"/>
  <c r="H37" i="29"/>
  <c r="H36" i="29"/>
  <c r="H35" i="29"/>
  <c r="H34" i="29"/>
  <c r="H33" i="29"/>
  <c r="H32" i="29"/>
  <c r="H30" i="29"/>
  <c r="H29" i="29"/>
  <c r="H28" i="29"/>
  <c r="H53" i="29"/>
  <c r="H52" i="29"/>
  <c r="H51" i="29"/>
  <c r="H50" i="29"/>
  <c r="H49" i="29"/>
  <c r="P66" i="29" l="1"/>
  <c r="P65" i="29"/>
  <c r="P64" i="29"/>
  <c r="P63" i="29"/>
  <c r="P62" i="29"/>
  <c r="P61" i="29"/>
  <c r="P60" i="29"/>
  <c r="P59" i="29"/>
  <c r="P58" i="29"/>
  <c r="P57" i="29"/>
  <c r="P56" i="29"/>
  <c r="P55" i="29"/>
  <c r="P38" i="29"/>
  <c r="P37" i="29"/>
  <c r="P36" i="29"/>
  <c r="P35" i="29"/>
  <c r="P34" i="29"/>
  <c r="P33" i="29"/>
  <c r="P32" i="29"/>
  <c r="P18" i="29"/>
  <c r="P17" i="29"/>
  <c r="P16" i="29"/>
  <c r="I38" i="1"/>
  <c r="I37" i="1"/>
  <c r="I36" i="1"/>
  <c r="I35" i="1"/>
  <c r="I34" i="1"/>
  <c r="I33" i="1"/>
  <c r="I32" i="1"/>
  <c r="I31" i="1"/>
  <c r="I29" i="1"/>
  <c r="I28" i="1"/>
  <c r="I27" i="1"/>
  <c r="I26" i="1"/>
  <c r="F47" i="1"/>
  <c r="S27" i="15" l="1"/>
  <c r="S26" i="15"/>
  <c r="S25" i="15"/>
  <c r="S24" i="15"/>
  <c r="S23" i="15"/>
  <c r="S22" i="15"/>
  <c r="S21" i="15"/>
  <c r="S20" i="15"/>
  <c r="S19" i="15"/>
  <c r="S16" i="15"/>
  <c r="S15" i="15"/>
  <c r="S14" i="15"/>
  <c r="S13" i="15"/>
  <c r="S12" i="15"/>
  <c r="S11" i="15"/>
  <c r="S10" i="15"/>
  <c r="S53" i="23"/>
  <c r="S52" i="23"/>
  <c r="S51" i="23"/>
  <c r="S50" i="23"/>
  <c r="S49" i="23"/>
  <c r="S48" i="23"/>
  <c r="S47" i="23"/>
  <c r="S46" i="23"/>
  <c r="S45" i="23"/>
  <c r="S24" i="23"/>
  <c r="S23" i="23"/>
  <c r="S22" i="23"/>
  <c r="S21" i="23"/>
  <c r="S20" i="23"/>
  <c r="S19" i="23"/>
  <c r="S16" i="23"/>
  <c r="S15" i="23"/>
  <c r="S14" i="23"/>
  <c r="S13" i="23"/>
  <c r="S12" i="23"/>
  <c r="S11" i="23"/>
  <c r="S10" i="23"/>
  <c r="T47" i="29"/>
  <c r="T46" i="29"/>
  <c r="T45" i="29"/>
  <c r="T44" i="29"/>
  <c r="T43" i="29"/>
  <c r="T42" i="29"/>
  <c r="T41" i="29"/>
  <c r="T26" i="29"/>
  <c r="T25" i="29"/>
  <c r="T24" i="29"/>
  <c r="T23" i="29"/>
  <c r="T22" i="29"/>
  <c r="T21" i="29"/>
  <c r="T14" i="29"/>
  <c r="T13" i="29"/>
  <c r="T12" i="29"/>
  <c r="T11" i="29"/>
  <c r="T10" i="29"/>
  <c r="U24" i="1"/>
  <c r="U23" i="1"/>
  <c r="U22" i="1"/>
  <c r="U21" i="1"/>
  <c r="U20" i="1"/>
  <c r="U19" i="1"/>
  <c r="U16" i="1"/>
  <c r="U15" i="1"/>
  <c r="U14" i="1"/>
  <c r="U13" i="1"/>
  <c r="V29" i="1" l="1"/>
  <c r="T29" i="1"/>
  <c r="O29" i="1"/>
  <c r="N29" i="1"/>
  <c r="L29" i="1"/>
  <c r="K29" i="1"/>
  <c r="J29" i="1"/>
  <c r="F29" i="1"/>
  <c r="D29" i="1"/>
  <c r="V28" i="1"/>
  <c r="T28" i="1"/>
  <c r="O28" i="1"/>
  <c r="N28" i="1"/>
  <c r="L28" i="1"/>
  <c r="K28" i="1"/>
  <c r="J28" i="1"/>
  <c r="F28" i="1"/>
  <c r="D28" i="1"/>
  <c r="V27" i="1"/>
  <c r="T27" i="1"/>
  <c r="O27" i="1"/>
  <c r="N27" i="1"/>
  <c r="L27" i="1"/>
  <c r="K27" i="1"/>
  <c r="J27" i="1"/>
  <c r="F27" i="1"/>
  <c r="D27" i="1"/>
  <c r="V26" i="1"/>
  <c r="T26" i="1"/>
  <c r="O26" i="1"/>
  <c r="N26" i="1"/>
  <c r="L26" i="1"/>
  <c r="K26" i="1"/>
  <c r="J26" i="1"/>
  <c r="F26" i="1"/>
  <c r="D26" i="1"/>
  <c r="M38" i="1"/>
  <c r="M37" i="1"/>
  <c r="M36" i="1"/>
  <c r="M35" i="1"/>
  <c r="M34" i="1"/>
  <c r="M33" i="1"/>
  <c r="M32" i="1"/>
  <c r="M31" i="1"/>
  <c r="H38" i="1" l="1"/>
  <c r="H37" i="1"/>
  <c r="H36" i="1"/>
  <c r="H35" i="1"/>
  <c r="H34" i="1"/>
  <c r="H33" i="1"/>
  <c r="H32" i="1"/>
  <c r="H31" i="1"/>
  <c r="G38" i="1"/>
  <c r="G37" i="1"/>
  <c r="G36" i="1"/>
  <c r="G35" i="1"/>
  <c r="G34" i="1"/>
  <c r="G33" i="1"/>
  <c r="G32" i="1"/>
  <c r="G31" i="1"/>
  <c r="V38" i="1"/>
  <c r="V37" i="1"/>
  <c r="V36" i="1"/>
  <c r="V35" i="1"/>
  <c r="V34" i="1"/>
  <c r="V33" i="1"/>
  <c r="V32" i="1"/>
  <c r="V31" i="1"/>
  <c r="T38" i="1"/>
  <c r="T37" i="1"/>
  <c r="T36" i="1"/>
  <c r="T35" i="1"/>
  <c r="T34" i="1"/>
  <c r="T33" i="1"/>
  <c r="T32" i="1"/>
  <c r="T31" i="1"/>
  <c r="N38" i="1"/>
  <c r="N37" i="1"/>
  <c r="N36" i="1"/>
  <c r="N35" i="1"/>
  <c r="N34" i="1"/>
  <c r="N33" i="1"/>
  <c r="N32" i="1"/>
  <c r="N31" i="1"/>
  <c r="L38" i="1"/>
  <c r="L37" i="1"/>
  <c r="L36" i="1"/>
  <c r="L35" i="1"/>
  <c r="L34" i="1"/>
  <c r="L33" i="1"/>
  <c r="L32" i="1"/>
  <c r="L31" i="1"/>
  <c r="K38" i="1"/>
  <c r="K37" i="1"/>
  <c r="K36" i="1"/>
  <c r="K35" i="1"/>
  <c r="K34" i="1"/>
  <c r="K33" i="1"/>
  <c r="K32" i="1"/>
  <c r="K31" i="1"/>
  <c r="J38" i="1"/>
  <c r="J37" i="1"/>
  <c r="J36" i="1"/>
  <c r="J35" i="1"/>
  <c r="J34" i="1"/>
  <c r="J33" i="1"/>
  <c r="J32" i="1"/>
  <c r="J31" i="1"/>
  <c r="F38" i="1"/>
  <c r="F37" i="1"/>
  <c r="F36" i="1"/>
  <c r="F35" i="1"/>
  <c r="F34" i="1"/>
  <c r="F33" i="1"/>
  <c r="F32" i="1"/>
  <c r="F31" i="1"/>
  <c r="D38" i="1"/>
  <c r="D37" i="1"/>
  <c r="D36" i="1"/>
  <c r="D35" i="1"/>
  <c r="D34" i="1"/>
  <c r="D33" i="1"/>
  <c r="D32" i="1"/>
  <c r="D31" i="1"/>
  <c r="O38" i="1"/>
  <c r="O37" i="1"/>
  <c r="V24" i="1"/>
  <c r="T24" i="1"/>
  <c r="P24" i="1"/>
  <c r="O24" i="1"/>
  <c r="N24" i="1"/>
  <c r="L24" i="1"/>
  <c r="K24" i="1"/>
  <c r="J24" i="1"/>
  <c r="I24" i="1"/>
  <c r="F24" i="1"/>
  <c r="V23" i="1"/>
  <c r="T23" i="1"/>
  <c r="P23" i="1"/>
  <c r="O23" i="1"/>
  <c r="N23" i="1"/>
  <c r="L23" i="1"/>
  <c r="K23" i="1"/>
  <c r="J23" i="1"/>
  <c r="I23" i="1"/>
  <c r="F23" i="1"/>
  <c r="V13" i="1"/>
  <c r="T13" i="1"/>
  <c r="P13" i="1"/>
  <c r="O13" i="1"/>
  <c r="N13" i="1"/>
  <c r="L13" i="1"/>
  <c r="K13" i="1"/>
  <c r="J13" i="1"/>
  <c r="I13" i="1"/>
  <c r="F13" i="1"/>
  <c r="L67" i="23" l="1"/>
  <c r="M67" i="23"/>
  <c r="L68" i="23"/>
  <c r="M68" i="23"/>
  <c r="L69" i="23"/>
  <c r="M69" i="23"/>
  <c r="K40" i="15"/>
  <c r="I40" i="15"/>
  <c r="H40" i="15"/>
  <c r="G40" i="15"/>
  <c r="T40" i="15"/>
  <c r="R40" i="15"/>
  <c r="M40" i="15"/>
  <c r="F40" i="15"/>
  <c r="E40" i="15"/>
  <c r="C40" i="15"/>
  <c r="K41" i="15"/>
  <c r="I41" i="15"/>
  <c r="H41" i="15"/>
  <c r="G41" i="15"/>
  <c r="T41" i="15"/>
  <c r="R41" i="15"/>
  <c r="M41" i="15"/>
  <c r="F41" i="15"/>
  <c r="E41" i="15"/>
  <c r="C41" i="15"/>
  <c r="K43" i="15"/>
  <c r="I43" i="15"/>
  <c r="H43" i="15"/>
  <c r="G43" i="15"/>
  <c r="T43" i="15"/>
  <c r="R43" i="15"/>
  <c r="M43" i="15"/>
  <c r="F43" i="15"/>
  <c r="E43" i="15"/>
  <c r="C43" i="15"/>
  <c r="K38" i="15"/>
  <c r="I38" i="15"/>
  <c r="H38" i="15"/>
  <c r="G38" i="15"/>
  <c r="T38" i="15"/>
  <c r="R38" i="15"/>
  <c r="M38" i="15"/>
  <c r="L38" i="15"/>
  <c r="J38" i="15"/>
  <c r="F38" i="15"/>
  <c r="E38" i="15"/>
  <c r="C38" i="15"/>
  <c r="K37" i="15"/>
  <c r="I37" i="15"/>
  <c r="H37" i="15"/>
  <c r="G37" i="15"/>
  <c r="T37" i="15"/>
  <c r="R37" i="15"/>
  <c r="M37" i="15"/>
  <c r="L37" i="15"/>
  <c r="J37" i="15"/>
  <c r="F37" i="15"/>
  <c r="E37" i="15"/>
  <c r="C37" i="15"/>
  <c r="K36" i="15"/>
  <c r="I36" i="15"/>
  <c r="H36" i="15"/>
  <c r="G36" i="15"/>
  <c r="T36" i="15"/>
  <c r="R36" i="15"/>
  <c r="M36" i="15"/>
  <c r="L36" i="15"/>
  <c r="J36" i="15"/>
  <c r="F36" i="15"/>
  <c r="E36" i="15"/>
  <c r="C36" i="15"/>
  <c r="K35" i="15"/>
  <c r="I35" i="15"/>
  <c r="H35" i="15"/>
  <c r="G35" i="15"/>
  <c r="T35" i="15"/>
  <c r="R35" i="15"/>
  <c r="M35" i="15"/>
  <c r="L35" i="15"/>
  <c r="J35" i="15"/>
  <c r="F35" i="15"/>
  <c r="E35" i="15"/>
  <c r="C35" i="15"/>
  <c r="K34" i="15"/>
  <c r="I34" i="15"/>
  <c r="H34" i="15"/>
  <c r="G34" i="15"/>
  <c r="T34" i="15"/>
  <c r="R34" i="15"/>
  <c r="M34" i="15"/>
  <c r="L34" i="15"/>
  <c r="J34" i="15"/>
  <c r="F34" i="15"/>
  <c r="E34" i="15"/>
  <c r="C34" i="15"/>
  <c r="B34" i="15"/>
  <c r="J36" i="23" l="1"/>
  <c r="I36" i="23"/>
  <c r="H36" i="23"/>
  <c r="T36" i="23"/>
  <c r="R36" i="23"/>
  <c r="N36" i="23"/>
  <c r="M36" i="23"/>
  <c r="L36" i="23"/>
  <c r="K36" i="23"/>
  <c r="F36" i="23"/>
  <c r="E36" i="23"/>
  <c r="C36" i="23"/>
  <c r="J41" i="23"/>
  <c r="I41" i="23"/>
  <c r="H41" i="23"/>
  <c r="T41" i="23"/>
  <c r="R41" i="23"/>
  <c r="N41" i="23"/>
  <c r="M41" i="23"/>
  <c r="L41" i="23"/>
  <c r="K41" i="23"/>
  <c r="F41" i="23"/>
  <c r="E41" i="23"/>
  <c r="C41" i="23"/>
  <c r="J40" i="23"/>
  <c r="I40" i="23"/>
  <c r="H40" i="23"/>
  <c r="T40" i="23"/>
  <c r="R40" i="23"/>
  <c r="N40" i="23"/>
  <c r="M40" i="23"/>
  <c r="L40" i="23"/>
  <c r="K40" i="23"/>
  <c r="F40" i="23"/>
  <c r="E40" i="23"/>
  <c r="C40" i="23"/>
  <c r="B40" i="23"/>
  <c r="J34" i="23"/>
  <c r="I34" i="23"/>
  <c r="H34" i="23"/>
  <c r="T34" i="23"/>
  <c r="R34" i="23"/>
  <c r="N34" i="23"/>
  <c r="M34" i="23"/>
  <c r="L34" i="23"/>
  <c r="K34" i="23"/>
  <c r="F34" i="23"/>
  <c r="E34" i="23"/>
  <c r="C34" i="23"/>
  <c r="J33" i="23"/>
  <c r="I33" i="23"/>
  <c r="H33" i="23"/>
  <c r="T33" i="23"/>
  <c r="R33" i="23"/>
  <c r="N33" i="23"/>
  <c r="M33" i="23"/>
  <c r="L33" i="23"/>
  <c r="K33" i="23"/>
  <c r="F33" i="23"/>
  <c r="E33" i="23"/>
  <c r="C33" i="23"/>
  <c r="E29" i="23"/>
  <c r="E33" i="29" l="1"/>
  <c r="J70" i="23" l="1"/>
  <c r="I70" i="23"/>
  <c r="H70" i="23"/>
  <c r="T70" i="23"/>
  <c r="R70" i="23"/>
  <c r="N70" i="23"/>
  <c r="M70" i="23"/>
  <c r="L70" i="23"/>
  <c r="K70" i="23"/>
  <c r="F70" i="23"/>
  <c r="E70" i="23"/>
  <c r="C70" i="23"/>
  <c r="C67" i="23"/>
  <c r="J68" i="23"/>
  <c r="I68" i="23"/>
  <c r="H68" i="23"/>
  <c r="T68" i="23"/>
  <c r="R68" i="23"/>
  <c r="N68" i="23"/>
  <c r="K68" i="23"/>
  <c r="F68" i="23"/>
  <c r="E68" i="23"/>
  <c r="C68" i="23"/>
  <c r="J67" i="23"/>
  <c r="I67" i="23"/>
  <c r="H67" i="23"/>
  <c r="T67" i="23"/>
  <c r="R67" i="23"/>
  <c r="N67" i="23"/>
  <c r="K67" i="23"/>
  <c r="F67" i="23"/>
  <c r="E67" i="23"/>
  <c r="J69" i="23"/>
  <c r="I69" i="23"/>
  <c r="H69" i="23"/>
  <c r="T69" i="23"/>
  <c r="R69" i="23"/>
  <c r="N69" i="23"/>
  <c r="K69" i="23"/>
  <c r="F69" i="23"/>
  <c r="E69" i="23"/>
  <c r="C69" i="23"/>
  <c r="B69" i="23"/>
  <c r="K64" i="23"/>
  <c r="J64" i="23"/>
  <c r="I64" i="23"/>
  <c r="H64" i="23"/>
  <c r="T64" i="23"/>
  <c r="R64" i="23"/>
  <c r="N64" i="23"/>
  <c r="M64" i="23"/>
  <c r="L64" i="23"/>
  <c r="F64" i="23"/>
  <c r="E64" i="23"/>
  <c r="C64" i="23"/>
  <c r="K63" i="23"/>
  <c r="J63" i="23"/>
  <c r="I63" i="23"/>
  <c r="H63" i="23"/>
  <c r="T63" i="23"/>
  <c r="R63" i="23"/>
  <c r="N63" i="23"/>
  <c r="M63" i="23"/>
  <c r="L63" i="23"/>
  <c r="F63" i="23"/>
  <c r="E63" i="23"/>
  <c r="C63" i="23"/>
  <c r="K62" i="23"/>
  <c r="J62" i="23"/>
  <c r="I62" i="23"/>
  <c r="H62" i="23"/>
  <c r="T62" i="23"/>
  <c r="R62" i="23"/>
  <c r="N62" i="23"/>
  <c r="M62" i="23"/>
  <c r="L62" i="23"/>
  <c r="F62" i="23"/>
  <c r="E62" i="23"/>
  <c r="C62" i="23"/>
  <c r="K61" i="23"/>
  <c r="J61" i="23"/>
  <c r="I61" i="23"/>
  <c r="H61" i="23"/>
  <c r="T61" i="23"/>
  <c r="R61" i="23"/>
  <c r="N61" i="23"/>
  <c r="M61" i="23"/>
  <c r="L61" i="23"/>
  <c r="F61" i="23"/>
  <c r="E61" i="23"/>
  <c r="C61" i="23"/>
  <c r="K60" i="23"/>
  <c r="J60" i="23"/>
  <c r="I60" i="23"/>
  <c r="H60" i="23"/>
  <c r="T60" i="23"/>
  <c r="R60" i="23"/>
  <c r="N60" i="23"/>
  <c r="M60" i="23"/>
  <c r="L60" i="23"/>
  <c r="F60" i="23"/>
  <c r="E60" i="23"/>
  <c r="C60" i="23"/>
  <c r="K30" i="23"/>
  <c r="J30" i="23"/>
  <c r="I30" i="23"/>
  <c r="H30" i="23"/>
  <c r="T30" i="23"/>
  <c r="R30" i="23"/>
  <c r="N30" i="23"/>
  <c r="M30" i="23"/>
  <c r="L30" i="23"/>
  <c r="F30" i="23"/>
  <c r="E30" i="23"/>
  <c r="C30" i="23"/>
  <c r="K29" i="23"/>
  <c r="J29" i="23"/>
  <c r="I29" i="23"/>
  <c r="H29" i="23"/>
  <c r="T29" i="23"/>
  <c r="R29" i="23"/>
  <c r="N29" i="23"/>
  <c r="M29" i="23"/>
  <c r="L29" i="23"/>
  <c r="F29" i="23"/>
  <c r="C29" i="23"/>
  <c r="B29" i="23"/>
  <c r="U61" i="29"/>
  <c r="O61" i="29"/>
  <c r="N61" i="29"/>
  <c r="M61" i="29"/>
  <c r="U60" i="29"/>
  <c r="O60" i="29"/>
  <c r="N60" i="29"/>
  <c r="M60" i="29"/>
  <c r="U59" i="29"/>
  <c r="O59" i="29"/>
  <c r="N59" i="29"/>
  <c r="M59" i="29"/>
  <c r="U58" i="29"/>
  <c r="O58" i="29"/>
  <c r="N58" i="29"/>
  <c r="M58" i="29"/>
  <c r="U57" i="29"/>
  <c r="O57" i="29"/>
  <c r="N57" i="29"/>
  <c r="M57" i="29"/>
  <c r="U56" i="29"/>
  <c r="O56" i="29"/>
  <c r="N56" i="29"/>
  <c r="M56" i="29"/>
  <c r="U55" i="29"/>
  <c r="O55" i="29"/>
  <c r="N55" i="29"/>
  <c r="M55" i="29"/>
  <c r="L61" i="29"/>
  <c r="L60" i="29"/>
  <c r="L59" i="29"/>
  <c r="L58" i="29"/>
  <c r="L57" i="29"/>
  <c r="L56" i="29"/>
  <c r="L55" i="29"/>
  <c r="K61" i="29"/>
  <c r="K60" i="29"/>
  <c r="K59" i="29"/>
  <c r="K58" i="29"/>
  <c r="K57" i="29"/>
  <c r="K56" i="29"/>
  <c r="K55" i="29"/>
  <c r="J61" i="29"/>
  <c r="J60" i="29"/>
  <c r="J59" i="29"/>
  <c r="J58" i="29"/>
  <c r="J57" i="29"/>
  <c r="J56" i="29"/>
  <c r="J55" i="29"/>
  <c r="H66" i="29"/>
  <c r="H65" i="29"/>
  <c r="H64" i="29"/>
  <c r="H63" i="29"/>
  <c r="H62" i="29"/>
  <c r="H61" i="29"/>
  <c r="H60" i="29"/>
  <c r="H59" i="29"/>
  <c r="H58" i="29"/>
  <c r="H57" i="29"/>
  <c r="H56" i="29"/>
  <c r="H55" i="29"/>
  <c r="G66" i="29"/>
  <c r="G65" i="29"/>
  <c r="G64" i="29"/>
  <c r="G63" i="29"/>
  <c r="G62" i="29"/>
  <c r="G61" i="29"/>
  <c r="G60" i="29"/>
  <c r="G59" i="29"/>
  <c r="G58" i="29"/>
  <c r="G57" i="29"/>
  <c r="G56" i="29"/>
  <c r="G55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E61" i="29"/>
  <c r="E60" i="29"/>
  <c r="E59" i="29"/>
  <c r="E58" i="29"/>
  <c r="E57" i="29"/>
  <c r="E56" i="29"/>
  <c r="E55" i="29"/>
  <c r="E53" i="29"/>
  <c r="L53" i="29"/>
  <c r="K53" i="29"/>
  <c r="J53" i="29"/>
  <c r="U53" i="29"/>
  <c r="O53" i="29"/>
  <c r="N53" i="29"/>
  <c r="M53" i="29"/>
  <c r="G53" i="29"/>
  <c r="F53" i="29"/>
  <c r="C53" i="29"/>
  <c r="H47" i="29"/>
  <c r="H46" i="29"/>
  <c r="H45" i="29"/>
  <c r="H44" i="29"/>
  <c r="H43" i="29"/>
  <c r="H42" i="29"/>
  <c r="H41" i="29"/>
  <c r="L18" i="29" l="1"/>
  <c r="K18" i="29"/>
  <c r="J18" i="29"/>
  <c r="U18" i="29"/>
  <c r="O18" i="29"/>
  <c r="N18" i="29"/>
  <c r="M18" i="29"/>
  <c r="H18" i="29"/>
  <c r="G18" i="29"/>
  <c r="F18" i="29"/>
  <c r="E18" i="29"/>
  <c r="C18" i="29"/>
  <c r="L17" i="29"/>
  <c r="K17" i="29"/>
  <c r="J17" i="29"/>
  <c r="U17" i="29"/>
  <c r="O17" i="29"/>
  <c r="N17" i="29"/>
  <c r="M17" i="29"/>
  <c r="H17" i="29"/>
  <c r="G17" i="29"/>
  <c r="F17" i="29"/>
  <c r="E17" i="29"/>
  <c r="C17" i="29"/>
  <c r="L16" i="29"/>
  <c r="K16" i="29"/>
  <c r="J16" i="29"/>
  <c r="U16" i="29"/>
  <c r="O16" i="29"/>
  <c r="N16" i="29"/>
  <c r="M16" i="29"/>
  <c r="H16" i="29"/>
  <c r="G16" i="29"/>
  <c r="F16" i="29"/>
  <c r="E16" i="29"/>
  <c r="C16" i="29"/>
  <c r="L38" i="29"/>
  <c r="K38" i="29"/>
  <c r="J38" i="29"/>
  <c r="U38" i="29"/>
  <c r="O38" i="29"/>
  <c r="N38" i="29"/>
  <c r="M38" i="29"/>
  <c r="F38" i="29"/>
  <c r="E38" i="29"/>
  <c r="C38" i="29"/>
  <c r="L37" i="29"/>
  <c r="K37" i="29"/>
  <c r="J37" i="29"/>
  <c r="U37" i="29"/>
  <c r="O37" i="29"/>
  <c r="N37" i="29"/>
  <c r="M37" i="29"/>
  <c r="F37" i="29"/>
  <c r="E37" i="29"/>
  <c r="C37" i="29"/>
  <c r="L35" i="29"/>
  <c r="K35" i="29"/>
  <c r="J35" i="29"/>
  <c r="U35" i="29"/>
  <c r="O35" i="29"/>
  <c r="N35" i="29"/>
  <c r="M35" i="29"/>
  <c r="F35" i="29"/>
  <c r="E35" i="29"/>
  <c r="C35" i="29"/>
  <c r="L34" i="29"/>
  <c r="K34" i="29"/>
  <c r="J34" i="29"/>
  <c r="U34" i="29"/>
  <c r="O34" i="29"/>
  <c r="N34" i="29"/>
  <c r="M34" i="29"/>
  <c r="F34" i="29"/>
  <c r="E34" i="29"/>
  <c r="C34" i="29"/>
  <c r="L32" i="29"/>
  <c r="K32" i="29"/>
  <c r="J32" i="29"/>
  <c r="U32" i="29"/>
  <c r="O32" i="29"/>
  <c r="N32" i="29"/>
  <c r="M32" i="29"/>
  <c r="F32" i="29"/>
  <c r="E32" i="29"/>
  <c r="C32" i="29"/>
  <c r="L30" i="29"/>
  <c r="K30" i="29"/>
  <c r="J30" i="29"/>
  <c r="U30" i="29"/>
  <c r="O30" i="29"/>
  <c r="N30" i="29"/>
  <c r="M30" i="29"/>
  <c r="G30" i="29"/>
  <c r="F30" i="29"/>
  <c r="E30" i="29"/>
  <c r="C30" i="29"/>
  <c r="L29" i="29"/>
  <c r="K29" i="29"/>
  <c r="J29" i="29"/>
  <c r="U29" i="29"/>
  <c r="O29" i="29"/>
  <c r="N29" i="29"/>
  <c r="M29" i="29"/>
  <c r="G29" i="29"/>
  <c r="F29" i="29"/>
  <c r="E29" i="29"/>
  <c r="C29" i="29"/>
  <c r="H26" i="29"/>
  <c r="H25" i="29"/>
  <c r="H24" i="29"/>
  <c r="H23" i="29"/>
  <c r="H22" i="29"/>
  <c r="H21" i="29"/>
  <c r="H14" i="29"/>
  <c r="H13" i="29"/>
  <c r="H12" i="29"/>
  <c r="H11" i="29"/>
  <c r="H10" i="29"/>
  <c r="V15" i="1" l="1"/>
  <c r="V22" i="1"/>
  <c r="V21" i="1"/>
  <c r="V20" i="1"/>
  <c r="V19" i="1"/>
  <c r="V16" i="1"/>
  <c r="V14" i="1"/>
  <c r="G18" i="2"/>
  <c r="G17" i="2"/>
  <c r="G16" i="2"/>
  <c r="G15" i="2"/>
  <c r="G14" i="2"/>
  <c r="O22" i="1" l="1"/>
  <c r="O21" i="1"/>
  <c r="O20" i="1"/>
  <c r="O19" i="1"/>
  <c r="O16" i="1"/>
  <c r="O15" i="1"/>
  <c r="P22" i="1"/>
  <c r="P21" i="1"/>
  <c r="P20" i="1"/>
  <c r="P19" i="1"/>
  <c r="P16" i="1"/>
  <c r="P15" i="1"/>
  <c r="O14" i="1"/>
  <c r="P14" i="1"/>
  <c r="I16" i="1" l="1"/>
  <c r="I15" i="1"/>
  <c r="I14" i="1"/>
  <c r="N22" i="1"/>
  <c r="N21" i="1"/>
  <c r="N20" i="1"/>
  <c r="N19" i="1"/>
  <c r="N16" i="1"/>
  <c r="N15" i="1"/>
  <c r="N14" i="1"/>
  <c r="I22" i="1" l="1"/>
  <c r="I21" i="1"/>
  <c r="I20" i="1"/>
  <c r="I19" i="1"/>
  <c r="R87" i="23" l="1"/>
  <c r="N87" i="23"/>
  <c r="M87" i="23"/>
  <c r="L87" i="23"/>
  <c r="K87" i="23"/>
  <c r="J87" i="23"/>
  <c r="I87" i="23"/>
  <c r="H87" i="23"/>
  <c r="R86" i="23"/>
  <c r="N86" i="23"/>
  <c r="M86" i="23"/>
  <c r="L86" i="23"/>
  <c r="K86" i="23"/>
  <c r="J86" i="23"/>
  <c r="I86" i="23"/>
  <c r="H86" i="23"/>
  <c r="B86" i="23"/>
  <c r="F87" i="23"/>
  <c r="F86" i="23"/>
  <c r="E87" i="23"/>
  <c r="E86" i="23"/>
  <c r="C87" i="23"/>
  <c r="C86" i="23"/>
  <c r="T84" i="23"/>
  <c r="F46" i="1"/>
  <c r="F45" i="1"/>
  <c r="F44" i="1"/>
  <c r="F43" i="1"/>
  <c r="F42" i="1"/>
  <c r="F41" i="1"/>
  <c r="E10" i="23"/>
  <c r="B85" i="23" l="1"/>
  <c r="J16" i="15"/>
  <c r="E27" i="15"/>
  <c r="E26" i="15"/>
  <c r="E25" i="15"/>
  <c r="E16" i="15"/>
  <c r="E15" i="15"/>
  <c r="E14" i="15"/>
  <c r="E13" i="15"/>
  <c r="E12" i="15"/>
  <c r="H71" i="15"/>
  <c r="H70" i="15"/>
  <c r="H69" i="15"/>
  <c r="H68" i="15"/>
  <c r="H67" i="15"/>
  <c r="H66" i="15"/>
  <c r="H65" i="15"/>
  <c r="H64" i="15"/>
  <c r="H63" i="15"/>
  <c r="H62" i="15"/>
  <c r="J99" i="23"/>
  <c r="J98" i="23"/>
  <c r="J97" i="23"/>
  <c r="J96" i="23"/>
  <c r="J95" i="23"/>
  <c r="J94" i="23"/>
  <c r="J93" i="23"/>
  <c r="J92" i="23"/>
  <c r="J91" i="23"/>
  <c r="J90" i="23"/>
  <c r="J89" i="23"/>
  <c r="H78" i="29"/>
  <c r="H77" i="29"/>
  <c r="H76" i="29"/>
  <c r="H75" i="29"/>
  <c r="H74" i="29"/>
  <c r="H73" i="29"/>
  <c r="H72" i="29"/>
  <c r="H71" i="29"/>
  <c r="H70" i="29"/>
  <c r="H69" i="29"/>
  <c r="H68" i="29"/>
  <c r="T57" i="15"/>
  <c r="R57" i="15"/>
  <c r="M57" i="15"/>
  <c r="L57" i="15"/>
  <c r="J57" i="15"/>
  <c r="F57" i="15"/>
  <c r="E57" i="15"/>
  <c r="T56" i="15"/>
  <c r="R56" i="15"/>
  <c r="M56" i="15"/>
  <c r="L56" i="15"/>
  <c r="J56" i="15"/>
  <c r="F56" i="15"/>
  <c r="E56" i="15"/>
  <c r="T55" i="15"/>
  <c r="R55" i="15"/>
  <c r="M55" i="15"/>
  <c r="L55" i="15"/>
  <c r="J55" i="15"/>
  <c r="F55" i="15"/>
  <c r="E55" i="15"/>
  <c r="T54" i="15"/>
  <c r="R54" i="15"/>
  <c r="M54" i="15"/>
  <c r="L54" i="15"/>
  <c r="J54" i="15"/>
  <c r="F54" i="15"/>
  <c r="E54" i="15"/>
  <c r="T53" i="15"/>
  <c r="R53" i="15"/>
  <c r="M53" i="15"/>
  <c r="L53" i="15"/>
  <c r="J53" i="15"/>
  <c r="F53" i="15"/>
  <c r="E53" i="15"/>
  <c r="T52" i="15"/>
  <c r="R52" i="15"/>
  <c r="M52" i="15"/>
  <c r="L52" i="15"/>
  <c r="J52" i="15"/>
  <c r="F52" i="15"/>
  <c r="E52" i="15"/>
  <c r="T51" i="15"/>
  <c r="R51" i="15"/>
  <c r="M51" i="15"/>
  <c r="L51" i="15"/>
  <c r="J51" i="15"/>
  <c r="F51" i="15"/>
  <c r="E51" i="15"/>
  <c r="T50" i="15"/>
  <c r="R50" i="15"/>
  <c r="M50" i="15"/>
  <c r="L50" i="15"/>
  <c r="J50" i="15"/>
  <c r="F50" i="15"/>
  <c r="E50" i="15"/>
  <c r="T49" i="15"/>
  <c r="R49" i="15"/>
  <c r="M49" i="15"/>
  <c r="L49" i="15"/>
  <c r="J49" i="15"/>
  <c r="F49" i="15"/>
  <c r="E49" i="15"/>
  <c r="T48" i="15"/>
  <c r="R48" i="15"/>
  <c r="M48" i="15"/>
  <c r="L48" i="15"/>
  <c r="J48" i="15"/>
  <c r="F48" i="15"/>
  <c r="E48" i="15"/>
  <c r="T47" i="15"/>
  <c r="R47" i="15"/>
  <c r="M47" i="15"/>
  <c r="L47" i="15"/>
  <c r="J47" i="15"/>
  <c r="F47" i="15"/>
  <c r="E47" i="15"/>
  <c r="T46" i="15"/>
  <c r="R46" i="15"/>
  <c r="M46" i="15"/>
  <c r="L46" i="15"/>
  <c r="J46" i="15"/>
  <c r="F46" i="15"/>
  <c r="E46" i="15"/>
  <c r="T45" i="15"/>
  <c r="R45" i="15"/>
  <c r="M45" i="15"/>
  <c r="L45" i="15"/>
  <c r="J45" i="15"/>
  <c r="F45" i="15"/>
  <c r="E45" i="15"/>
  <c r="T44" i="15"/>
  <c r="R44" i="15"/>
  <c r="M44" i="15"/>
  <c r="L44" i="15"/>
  <c r="J44" i="15"/>
  <c r="F44" i="15"/>
  <c r="E44" i="15"/>
  <c r="T42" i="15"/>
  <c r="R42" i="15"/>
  <c r="M42" i="15"/>
  <c r="F42" i="15"/>
  <c r="E42" i="15"/>
  <c r="T33" i="15"/>
  <c r="R33" i="15"/>
  <c r="M33" i="15"/>
  <c r="L33" i="15"/>
  <c r="J33" i="15"/>
  <c r="F33" i="15"/>
  <c r="E33" i="15"/>
  <c r="T32" i="15"/>
  <c r="R32" i="15"/>
  <c r="M32" i="15"/>
  <c r="L32" i="15"/>
  <c r="J32" i="15"/>
  <c r="F32" i="15"/>
  <c r="E32" i="15"/>
  <c r="T31" i="15"/>
  <c r="R31" i="15"/>
  <c r="M31" i="15"/>
  <c r="L31" i="15"/>
  <c r="J31" i="15"/>
  <c r="F31" i="15"/>
  <c r="E31" i="15"/>
  <c r="T30" i="15"/>
  <c r="R30" i="15"/>
  <c r="M30" i="15"/>
  <c r="L30" i="15"/>
  <c r="J30" i="15"/>
  <c r="F30" i="15"/>
  <c r="E30" i="15"/>
  <c r="T29" i="15"/>
  <c r="R29" i="15"/>
  <c r="M29" i="15"/>
  <c r="L29" i="15"/>
  <c r="J29" i="15"/>
  <c r="F29" i="15"/>
  <c r="E29" i="15"/>
  <c r="T27" i="15"/>
  <c r="R27" i="15"/>
  <c r="M27" i="15"/>
  <c r="L27" i="15"/>
  <c r="K27" i="15"/>
  <c r="F27" i="15"/>
  <c r="T26" i="15"/>
  <c r="R26" i="15"/>
  <c r="M26" i="15"/>
  <c r="L26" i="15"/>
  <c r="K26" i="15"/>
  <c r="F26" i="15"/>
  <c r="T25" i="15"/>
  <c r="R25" i="15"/>
  <c r="M25" i="15"/>
  <c r="L25" i="15"/>
  <c r="K25" i="15"/>
  <c r="F25" i="15"/>
  <c r="T24" i="15"/>
  <c r="R24" i="15"/>
  <c r="M24" i="15"/>
  <c r="L24" i="15"/>
  <c r="K24" i="15"/>
  <c r="F24" i="15"/>
  <c r="E24" i="15"/>
  <c r="T23" i="15"/>
  <c r="R23" i="15"/>
  <c r="M23" i="15"/>
  <c r="L23" i="15"/>
  <c r="K23" i="15"/>
  <c r="F23" i="15"/>
  <c r="E23" i="15"/>
  <c r="T22" i="15"/>
  <c r="R22" i="15"/>
  <c r="M22" i="15"/>
  <c r="L22" i="15"/>
  <c r="K22" i="15"/>
  <c r="F22" i="15"/>
  <c r="E22" i="15"/>
  <c r="T21" i="15"/>
  <c r="R21" i="15"/>
  <c r="M21" i="15"/>
  <c r="L21" i="15"/>
  <c r="K21" i="15"/>
  <c r="F21" i="15"/>
  <c r="E21" i="15"/>
  <c r="T20" i="15"/>
  <c r="R20" i="15"/>
  <c r="M20" i="15"/>
  <c r="L20" i="15"/>
  <c r="K20" i="15"/>
  <c r="F20" i="15"/>
  <c r="E20" i="15"/>
  <c r="T19" i="15"/>
  <c r="R19" i="15"/>
  <c r="M19" i="15"/>
  <c r="L19" i="15"/>
  <c r="K19" i="15"/>
  <c r="F19" i="15"/>
  <c r="E19" i="15"/>
  <c r="T16" i="15"/>
  <c r="R16" i="15"/>
  <c r="M16" i="15"/>
  <c r="L16" i="15"/>
  <c r="K16" i="15"/>
  <c r="F16" i="15"/>
  <c r="T15" i="15"/>
  <c r="R15" i="15"/>
  <c r="M15" i="15"/>
  <c r="L15" i="15"/>
  <c r="K15" i="15"/>
  <c r="F15" i="15"/>
  <c r="T14" i="15"/>
  <c r="R14" i="15"/>
  <c r="M14" i="15"/>
  <c r="L14" i="15"/>
  <c r="K14" i="15"/>
  <c r="F14" i="15"/>
  <c r="T13" i="15"/>
  <c r="R13" i="15"/>
  <c r="M13" i="15"/>
  <c r="L13" i="15"/>
  <c r="K13" i="15"/>
  <c r="F13" i="15"/>
  <c r="T12" i="15"/>
  <c r="R12" i="15"/>
  <c r="M12" i="15"/>
  <c r="L12" i="15"/>
  <c r="K12" i="15"/>
  <c r="F12" i="15"/>
  <c r="T11" i="15"/>
  <c r="R11" i="15"/>
  <c r="M11" i="15"/>
  <c r="L11" i="15"/>
  <c r="K11" i="15"/>
  <c r="F11" i="15"/>
  <c r="E11" i="15"/>
  <c r="T10" i="15"/>
  <c r="R10" i="15"/>
  <c r="M10" i="15"/>
  <c r="L10" i="15"/>
  <c r="K10" i="15"/>
  <c r="F10" i="15"/>
  <c r="E10" i="15"/>
  <c r="U66" i="29"/>
  <c r="O66" i="29"/>
  <c r="N66" i="29"/>
  <c r="U65" i="29"/>
  <c r="O65" i="29"/>
  <c r="N65" i="29"/>
  <c r="U64" i="29"/>
  <c r="O64" i="29"/>
  <c r="N64" i="29"/>
  <c r="U63" i="29"/>
  <c r="O63" i="29"/>
  <c r="N63" i="29"/>
  <c r="U62" i="29"/>
  <c r="O62" i="29"/>
  <c r="N62" i="29"/>
  <c r="U52" i="29"/>
  <c r="O52" i="29"/>
  <c r="N52" i="29"/>
  <c r="G52" i="29"/>
  <c r="F52" i="29"/>
  <c r="U51" i="29"/>
  <c r="O51" i="29"/>
  <c r="N51" i="29"/>
  <c r="G51" i="29"/>
  <c r="F51" i="29"/>
  <c r="U50" i="29"/>
  <c r="O50" i="29"/>
  <c r="N50" i="29"/>
  <c r="G50" i="29"/>
  <c r="F50" i="29"/>
  <c r="U49" i="29"/>
  <c r="O49" i="29"/>
  <c r="N49" i="29"/>
  <c r="G49" i="29"/>
  <c r="F49" i="29"/>
  <c r="U47" i="29"/>
  <c r="O47" i="29"/>
  <c r="N47" i="29"/>
  <c r="M47" i="29"/>
  <c r="G47" i="29"/>
  <c r="F47" i="29"/>
  <c r="U46" i="29"/>
  <c r="O46" i="29"/>
  <c r="N46" i="29"/>
  <c r="M46" i="29"/>
  <c r="G46" i="29"/>
  <c r="F46" i="29"/>
  <c r="U45" i="29"/>
  <c r="O45" i="29"/>
  <c r="N45" i="29"/>
  <c r="M45" i="29"/>
  <c r="G45" i="29"/>
  <c r="F45" i="29"/>
  <c r="U44" i="29"/>
  <c r="O44" i="29"/>
  <c r="N44" i="29"/>
  <c r="M44" i="29"/>
  <c r="G44" i="29"/>
  <c r="F44" i="29"/>
  <c r="U43" i="29"/>
  <c r="O43" i="29"/>
  <c r="N43" i="29"/>
  <c r="M43" i="29"/>
  <c r="G43" i="29"/>
  <c r="F43" i="29"/>
  <c r="U42" i="29"/>
  <c r="O42" i="29"/>
  <c r="N42" i="29"/>
  <c r="M42" i="29"/>
  <c r="G42" i="29"/>
  <c r="F42" i="29"/>
  <c r="U41" i="29"/>
  <c r="O41" i="29"/>
  <c r="N41" i="29"/>
  <c r="M41" i="29"/>
  <c r="G41" i="29"/>
  <c r="F41" i="29"/>
  <c r="U36" i="29"/>
  <c r="O36" i="29"/>
  <c r="N36" i="29"/>
  <c r="F36" i="29"/>
  <c r="U33" i="29"/>
  <c r="O33" i="29"/>
  <c r="N33" i="29"/>
  <c r="F33" i="29"/>
  <c r="U28" i="29"/>
  <c r="O28" i="29"/>
  <c r="N28" i="29"/>
  <c r="G28" i="29"/>
  <c r="F28" i="29"/>
  <c r="U26" i="29"/>
  <c r="O26" i="29"/>
  <c r="N26" i="29"/>
  <c r="M26" i="29"/>
  <c r="G26" i="29"/>
  <c r="F26" i="29"/>
  <c r="U25" i="29"/>
  <c r="O25" i="29"/>
  <c r="N25" i="29"/>
  <c r="M25" i="29"/>
  <c r="G25" i="29"/>
  <c r="F25" i="29"/>
  <c r="U24" i="29"/>
  <c r="O24" i="29"/>
  <c r="N24" i="29"/>
  <c r="M24" i="29"/>
  <c r="G24" i="29"/>
  <c r="F24" i="29"/>
  <c r="U23" i="29"/>
  <c r="O23" i="29"/>
  <c r="N23" i="29"/>
  <c r="M23" i="29"/>
  <c r="G23" i="29"/>
  <c r="F23" i="29"/>
  <c r="U22" i="29"/>
  <c r="O22" i="29"/>
  <c r="N22" i="29"/>
  <c r="M22" i="29"/>
  <c r="G22" i="29"/>
  <c r="F22" i="29"/>
  <c r="U21" i="29"/>
  <c r="O21" i="29"/>
  <c r="N21" i="29"/>
  <c r="M21" i="29"/>
  <c r="G21" i="29"/>
  <c r="F21" i="29"/>
  <c r="U14" i="29"/>
  <c r="O14" i="29"/>
  <c r="N14" i="29"/>
  <c r="M14" i="29"/>
  <c r="G14" i="29"/>
  <c r="F14" i="29"/>
  <c r="U13" i="29"/>
  <c r="O13" i="29"/>
  <c r="N13" i="29"/>
  <c r="M13" i="29"/>
  <c r="G13" i="29"/>
  <c r="F13" i="29"/>
  <c r="U12" i="29"/>
  <c r="O12" i="29"/>
  <c r="N12" i="29"/>
  <c r="M12" i="29"/>
  <c r="G12" i="29"/>
  <c r="F12" i="29"/>
  <c r="U11" i="29"/>
  <c r="O11" i="29"/>
  <c r="N11" i="29"/>
  <c r="M11" i="29"/>
  <c r="G11" i="29"/>
  <c r="F11" i="29"/>
  <c r="U10" i="29"/>
  <c r="O10" i="29"/>
  <c r="N10" i="29"/>
  <c r="M10" i="29"/>
  <c r="G10" i="29"/>
  <c r="F10" i="29"/>
  <c r="E66" i="29"/>
  <c r="E65" i="29"/>
  <c r="E64" i="29"/>
  <c r="E63" i="29"/>
  <c r="E62" i="29"/>
  <c r="E52" i="29"/>
  <c r="E51" i="29"/>
  <c r="E50" i="29"/>
  <c r="E49" i="29"/>
  <c r="E47" i="29"/>
  <c r="E46" i="29"/>
  <c r="E45" i="29"/>
  <c r="E44" i="29"/>
  <c r="E43" i="29"/>
  <c r="E42" i="29"/>
  <c r="E41" i="29"/>
  <c r="E36" i="29"/>
  <c r="E28" i="29"/>
  <c r="E26" i="29"/>
  <c r="E25" i="29"/>
  <c r="E24" i="29"/>
  <c r="E23" i="29"/>
  <c r="E22" i="29"/>
  <c r="E21" i="29"/>
  <c r="E14" i="29"/>
  <c r="E13" i="29"/>
  <c r="E12" i="29"/>
  <c r="E11" i="29"/>
  <c r="E10" i="29"/>
  <c r="C14" i="46" l="1"/>
  <c r="B16" i="46"/>
  <c r="C16" i="46"/>
  <c r="G10" i="15"/>
  <c r="G11" i="15"/>
  <c r="G12" i="15"/>
  <c r="G13" i="15"/>
  <c r="G14" i="15"/>
  <c r="G15" i="15"/>
  <c r="G16" i="15"/>
  <c r="G19" i="15"/>
  <c r="G20" i="15"/>
  <c r="G21" i="15"/>
  <c r="G22" i="15"/>
  <c r="G23" i="15"/>
  <c r="G25" i="15"/>
  <c r="G26" i="15"/>
  <c r="G27" i="15"/>
  <c r="G29" i="15"/>
  <c r="G30" i="15"/>
  <c r="G31" i="15"/>
  <c r="G32" i="15"/>
  <c r="G33" i="15"/>
  <c r="G42" i="15"/>
  <c r="G44" i="15"/>
  <c r="G45" i="15"/>
  <c r="G46" i="15"/>
  <c r="G47" i="15"/>
  <c r="G48" i="15"/>
  <c r="G49" i="15"/>
  <c r="G50" i="15"/>
  <c r="G51" i="15"/>
  <c r="G52" i="15"/>
  <c r="G53" i="15"/>
  <c r="G54" i="15"/>
  <c r="G55" i="15"/>
  <c r="G56" i="15"/>
  <c r="G57" i="15"/>
  <c r="H10" i="15"/>
  <c r="H11" i="15"/>
  <c r="H12" i="15"/>
  <c r="H13" i="15"/>
  <c r="H14" i="15"/>
  <c r="H15" i="15"/>
  <c r="H16" i="15"/>
  <c r="H19" i="15"/>
  <c r="H20" i="15"/>
  <c r="H21" i="15"/>
  <c r="H22" i="15"/>
  <c r="H23" i="15"/>
  <c r="H24" i="15"/>
  <c r="H25" i="15"/>
  <c r="H26" i="15"/>
  <c r="H27" i="15"/>
  <c r="H29" i="15"/>
  <c r="H30" i="15"/>
  <c r="H31" i="15"/>
  <c r="H32" i="15"/>
  <c r="H33" i="15"/>
  <c r="H42" i="15"/>
  <c r="H44" i="15"/>
  <c r="H45" i="15"/>
  <c r="H46" i="15"/>
  <c r="H47" i="15"/>
  <c r="H48" i="15"/>
  <c r="H49" i="15"/>
  <c r="H50" i="15"/>
  <c r="H51" i="15"/>
  <c r="H52" i="15"/>
  <c r="H53" i="15"/>
  <c r="H54" i="15"/>
  <c r="H55" i="15"/>
  <c r="H56" i="15"/>
  <c r="H57" i="15"/>
  <c r="I10" i="15"/>
  <c r="I11" i="15"/>
  <c r="I12" i="15"/>
  <c r="I13" i="15"/>
  <c r="I14" i="15"/>
  <c r="I15" i="15"/>
  <c r="I16" i="15"/>
  <c r="I19" i="15"/>
  <c r="I20" i="15"/>
  <c r="I21" i="15"/>
  <c r="I22" i="15"/>
  <c r="I23" i="15"/>
  <c r="I24" i="15"/>
  <c r="I25" i="15"/>
  <c r="I26" i="15"/>
  <c r="I27" i="15"/>
  <c r="I29" i="15"/>
  <c r="I30" i="15"/>
  <c r="I31" i="15"/>
  <c r="I32" i="15"/>
  <c r="I33" i="15"/>
  <c r="I42" i="15"/>
  <c r="I44" i="15"/>
  <c r="I45" i="15"/>
  <c r="I46" i="15"/>
  <c r="I47" i="15"/>
  <c r="I48" i="15"/>
  <c r="I49" i="15"/>
  <c r="I50" i="15"/>
  <c r="I51" i="15"/>
  <c r="I52" i="15"/>
  <c r="I53" i="15"/>
  <c r="I54" i="15"/>
  <c r="I55" i="15"/>
  <c r="I56" i="15"/>
  <c r="I57" i="15"/>
  <c r="K29" i="15"/>
  <c r="K30" i="15"/>
  <c r="K31" i="15"/>
  <c r="K32" i="15"/>
  <c r="K33" i="15"/>
  <c r="K42" i="15"/>
  <c r="K44" i="15"/>
  <c r="K45" i="15"/>
  <c r="K46" i="15"/>
  <c r="K47" i="15"/>
  <c r="K48" i="15"/>
  <c r="K49" i="15"/>
  <c r="K50" i="15"/>
  <c r="K51" i="15"/>
  <c r="K52" i="15"/>
  <c r="K53" i="15"/>
  <c r="K54" i="15"/>
  <c r="K55" i="15"/>
  <c r="K56" i="15"/>
  <c r="K57" i="15"/>
  <c r="K71" i="23"/>
  <c r="K72" i="23"/>
  <c r="K73" i="23"/>
  <c r="K74" i="23"/>
  <c r="K75" i="23"/>
  <c r="K76" i="23"/>
  <c r="K77" i="23"/>
  <c r="K78" i="23"/>
  <c r="K79" i="23"/>
  <c r="K80" i="23"/>
  <c r="K81" i="23"/>
  <c r="K82" i="23"/>
  <c r="K83" i="23"/>
  <c r="K84" i="23"/>
  <c r="K85" i="23"/>
  <c r="B29" i="15"/>
  <c r="B30" i="15"/>
  <c r="B31" i="15"/>
  <c r="B32" i="15"/>
  <c r="B33" i="15"/>
  <c r="B44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57" i="15"/>
  <c r="C42" i="15"/>
  <c r="C44" i="15"/>
  <c r="C45" i="15"/>
  <c r="C46" i="15"/>
  <c r="C47" i="15"/>
  <c r="C48" i="15"/>
  <c r="C49" i="15"/>
  <c r="C50" i="15"/>
  <c r="C51" i="15"/>
  <c r="C52" i="15"/>
  <c r="C53" i="15"/>
  <c r="C54" i="15"/>
  <c r="C55" i="15"/>
  <c r="C56" i="15"/>
  <c r="C57" i="15"/>
  <c r="C29" i="15"/>
  <c r="C30" i="15"/>
  <c r="C31" i="15"/>
  <c r="C32" i="15"/>
  <c r="C33" i="15"/>
  <c r="C19" i="15"/>
  <c r="C20" i="15"/>
  <c r="C21" i="15"/>
  <c r="C22" i="15"/>
  <c r="C23" i="15"/>
  <c r="C24" i="15"/>
  <c r="C25" i="15"/>
  <c r="C26" i="15"/>
  <c r="C27" i="15"/>
  <c r="C10" i="15"/>
  <c r="C11" i="15"/>
  <c r="C12" i="15"/>
  <c r="C13" i="15"/>
  <c r="C14" i="15"/>
  <c r="C15" i="15"/>
  <c r="C16" i="15"/>
  <c r="B10" i="23"/>
  <c r="B11" i="23"/>
  <c r="B12" i="23"/>
  <c r="B13" i="23"/>
  <c r="B14" i="23"/>
  <c r="B15" i="23"/>
  <c r="B16" i="23"/>
  <c r="B19" i="23"/>
  <c r="B20" i="23"/>
  <c r="B21" i="23"/>
  <c r="B22" i="23"/>
  <c r="B23" i="23"/>
  <c r="B24" i="23"/>
  <c r="B26" i="23"/>
  <c r="B27" i="23"/>
  <c r="B28" i="23"/>
  <c r="B35" i="23"/>
  <c r="B37" i="23"/>
  <c r="B38" i="23"/>
  <c r="B39" i="23"/>
  <c r="B45" i="23"/>
  <c r="B46" i="23"/>
  <c r="B47" i="23"/>
  <c r="B48" i="23"/>
  <c r="B49" i="23"/>
  <c r="B50" i="23"/>
  <c r="B51" i="23"/>
  <c r="B52" i="23"/>
  <c r="B53" i="23"/>
  <c r="B55" i="23"/>
  <c r="B56" i="23"/>
  <c r="B57" i="23"/>
  <c r="B58" i="23"/>
  <c r="B59" i="23"/>
  <c r="B71" i="23"/>
  <c r="B72" i="23"/>
  <c r="B73" i="23"/>
  <c r="B74" i="23"/>
  <c r="B75" i="23"/>
  <c r="B76" i="23"/>
  <c r="B77" i="23"/>
  <c r="B78" i="23"/>
  <c r="B79" i="23"/>
  <c r="B80" i="23"/>
  <c r="B81" i="23"/>
  <c r="B82" i="23"/>
  <c r="B83" i="23"/>
  <c r="B84" i="23"/>
  <c r="C71" i="23"/>
  <c r="C72" i="23"/>
  <c r="C73" i="23"/>
  <c r="C74" i="23"/>
  <c r="C75" i="23"/>
  <c r="C76" i="23"/>
  <c r="C77" i="23"/>
  <c r="C78" i="23"/>
  <c r="C79" i="23"/>
  <c r="C80" i="23"/>
  <c r="C81" i="23"/>
  <c r="C82" i="23"/>
  <c r="C83" i="23"/>
  <c r="C84" i="23"/>
  <c r="C85" i="23"/>
  <c r="C55" i="23"/>
  <c r="C56" i="23"/>
  <c r="C57" i="23"/>
  <c r="C58" i="23"/>
  <c r="C59" i="23"/>
  <c r="C65" i="23"/>
  <c r="C45" i="23"/>
  <c r="C46" i="23"/>
  <c r="C47" i="23"/>
  <c r="C48" i="23"/>
  <c r="C49" i="23"/>
  <c r="C50" i="23"/>
  <c r="C51" i="23"/>
  <c r="C52" i="23"/>
  <c r="C53" i="23"/>
  <c r="C35" i="23"/>
  <c r="C37" i="23"/>
  <c r="C38" i="23"/>
  <c r="C39" i="23"/>
  <c r="C42" i="23"/>
  <c r="C26" i="23"/>
  <c r="C27" i="23"/>
  <c r="C28" i="23"/>
  <c r="C31" i="23"/>
  <c r="C19" i="23"/>
  <c r="C20" i="23"/>
  <c r="C21" i="23"/>
  <c r="C22" i="23"/>
  <c r="C23" i="23"/>
  <c r="C24" i="23"/>
  <c r="C10" i="23"/>
  <c r="C11" i="23"/>
  <c r="C12" i="23"/>
  <c r="C13" i="23"/>
  <c r="C14" i="23"/>
  <c r="C15" i="23"/>
  <c r="C16" i="23"/>
  <c r="A68" i="29"/>
  <c r="A69" i="29"/>
  <c r="A70" i="29"/>
  <c r="A71" i="29"/>
  <c r="A72" i="29"/>
  <c r="A73" i="29"/>
  <c r="A74" i="29"/>
  <c r="A75" i="29"/>
  <c r="A76" i="29"/>
  <c r="A77" i="29"/>
  <c r="A78" i="29"/>
  <c r="B68" i="29"/>
  <c r="B69" i="29"/>
  <c r="B70" i="29"/>
  <c r="B71" i="29"/>
  <c r="B72" i="29"/>
  <c r="B73" i="29"/>
  <c r="B74" i="29"/>
  <c r="B75" i="29"/>
  <c r="B76" i="29"/>
  <c r="B77" i="29"/>
  <c r="B78" i="29"/>
  <c r="J10" i="29" l="1"/>
  <c r="J11" i="29"/>
  <c r="J12" i="29"/>
  <c r="J13" i="29"/>
  <c r="J14" i="29"/>
  <c r="J21" i="29"/>
  <c r="J22" i="29"/>
  <c r="J23" i="29"/>
  <c r="J24" i="29"/>
  <c r="J25" i="29"/>
  <c r="J26" i="29"/>
  <c r="J28" i="29"/>
  <c r="J33" i="29"/>
  <c r="J36" i="29"/>
  <c r="J41" i="29"/>
  <c r="J42" i="29"/>
  <c r="J43" i="29"/>
  <c r="J44" i="29"/>
  <c r="J45" i="29"/>
  <c r="J46" i="29"/>
  <c r="J47" i="29"/>
  <c r="J49" i="29"/>
  <c r="J50" i="29"/>
  <c r="J51" i="29"/>
  <c r="J52" i="29"/>
  <c r="J62" i="29"/>
  <c r="J63" i="29"/>
  <c r="J64" i="29"/>
  <c r="J65" i="29"/>
  <c r="J66" i="29"/>
  <c r="K10" i="29"/>
  <c r="K11" i="29"/>
  <c r="K12" i="29"/>
  <c r="K13" i="29"/>
  <c r="K14" i="29"/>
  <c r="K21" i="29"/>
  <c r="K22" i="29"/>
  <c r="K23" i="29"/>
  <c r="K24" i="29"/>
  <c r="K25" i="29"/>
  <c r="K26" i="29"/>
  <c r="K28" i="29"/>
  <c r="K33" i="29"/>
  <c r="K36" i="29"/>
  <c r="K41" i="29"/>
  <c r="K42" i="29"/>
  <c r="K43" i="29"/>
  <c r="K44" i="29"/>
  <c r="K45" i="29"/>
  <c r="K46" i="29"/>
  <c r="K47" i="29"/>
  <c r="K49" i="29"/>
  <c r="K50" i="29"/>
  <c r="K51" i="29"/>
  <c r="K52" i="29"/>
  <c r="K62" i="29"/>
  <c r="K63" i="29"/>
  <c r="K64" i="29"/>
  <c r="K65" i="29"/>
  <c r="K66" i="29"/>
  <c r="L62" i="29"/>
  <c r="L63" i="29"/>
  <c r="L64" i="29"/>
  <c r="L65" i="29"/>
  <c r="L66" i="29"/>
  <c r="L49" i="29"/>
  <c r="L50" i="29"/>
  <c r="L51" i="29"/>
  <c r="L52" i="29"/>
  <c r="L41" i="29"/>
  <c r="L42" i="29"/>
  <c r="L43" i="29"/>
  <c r="L44" i="29"/>
  <c r="L45" i="29"/>
  <c r="L46" i="29"/>
  <c r="L47" i="29"/>
  <c r="L33" i="29"/>
  <c r="L36" i="29"/>
  <c r="L28" i="29"/>
  <c r="L21" i="29"/>
  <c r="L22" i="29"/>
  <c r="L23" i="29"/>
  <c r="L24" i="29"/>
  <c r="L25" i="29"/>
  <c r="L26" i="29"/>
  <c r="L10" i="29"/>
  <c r="L11" i="29"/>
  <c r="L12" i="29"/>
  <c r="L13" i="29"/>
  <c r="L14" i="29"/>
  <c r="M62" i="29"/>
  <c r="M63" i="29"/>
  <c r="M64" i="29"/>
  <c r="M65" i="29"/>
  <c r="M66" i="29"/>
  <c r="M49" i="29"/>
  <c r="M50" i="29"/>
  <c r="M51" i="29"/>
  <c r="M52" i="29"/>
  <c r="M33" i="29"/>
  <c r="M36" i="29"/>
  <c r="M28" i="29"/>
  <c r="C14" i="29"/>
  <c r="C13" i="29"/>
  <c r="C12" i="29"/>
  <c r="C11" i="29"/>
  <c r="C10" i="29"/>
  <c r="C26" i="29"/>
  <c r="C25" i="29"/>
  <c r="C24" i="29"/>
  <c r="C23" i="29"/>
  <c r="C22" i="29"/>
  <c r="C21" i="29"/>
  <c r="C28" i="29"/>
  <c r="C36" i="29"/>
  <c r="C33" i="29"/>
  <c r="C47" i="29"/>
  <c r="C46" i="29"/>
  <c r="C45" i="29"/>
  <c r="C44" i="29"/>
  <c r="C43" i="29"/>
  <c r="C42" i="29"/>
  <c r="C41" i="29"/>
  <c r="C52" i="29"/>
  <c r="C51" i="29"/>
  <c r="C50" i="29"/>
  <c r="C49" i="29"/>
  <c r="C66" i="29"/>
  <c r="C65" i="29"/>
  <c r="C64" i="29"/>
  <c r="C63" i="29"/>
  <c r="C62" i="29"/>
  <c r="K65" i="23" l="1"/>
  <c r="K59" i="23"/>
  <c r="K58" i="23"/>
  <c r="K57" i="23"/>
  <c r="K56" i="23"/>
  <c r="K55" i="23"/>
  <c r="K53" i="23"/>
  <c r="K52" i="23"/>
  <c r="K51" i="23"/>
  <c r="K50" i="23"/>
  <c r="K49" i="23"/>
  <c r="K48" i="23"/>
  <c r="K47" i="23"/>
  <c r="K46" i="23"/>
  <c r="K45" i="23"/>
  <c r="K42" i="23"/>
  <c r="K39" i="23"/>
  <c r="K38" i="23"/>
  <c r="K37" i="23"/>
  <c r="K35" i="23"/>
  <c r="K31" i="23"/>
  <c r="K28" i="23"/>
  <c r="K27" i="23"/>
  <c r="K26" i="23"/>
  <c r="K24" i="23"/>
  <c r="K23" i="23"/>
  <c r="K22" i="23"/>
  <c r="K21" i="23"/>
  <c r="K20" i="23"/>
  <c r="K19" i="23"/>
  <c r="K16" i="23"/>
  <c r="K15" i="23"/>
  <c r="K14" i="23"/>
  <c r="K13" i="23"/>
  <c r="K12" i="23"/>
  <c r="K11" i="23"/>
  <c r="K10" i="23"/>
  <c r="R85" i="23"/>
  <c r="N85" i="23"/>
  <c r="M85" i="23"/>
  <c r="L85" i="23"/>
  <c r="J85" i="23"/>
  <c r="I85" i="23"/>
  <c r="H85" i="23"/>
  <c r="F85" i="23"/>
  <c r="E85" i="23"/>
  <c r="T22" i="1" l="1"/>
  <c r="L22" i="1"/>
  <c r="K22" i="1"/>
  <c r="J22" i="1"/>
  <c r="F22" i="1"/>
  <c r="T21" i="1"/>
  <c r="L21" i="1"/>
  <c r="K21" i="1"/>
  <c r="J21" i="1"/>
  <c r="F21" i="1"/>
  <c r="T20" i="1"/>
  <c r="L20" i="1"/>
  <c r="K20" i="1"/>
  <c r="J20" i="1"/>
  <c r="F20" i="1"/>
  <c r="T19" i="1"/>
  <c r="L19" i="1"/>
  <c r="K19" i="1"/>
  <c r="J19" i="1"/>
  <c r="F19" i="1"/>
  <c r="T16" i="1"/>
  <c r="L16" i="1"/>
  <c r="K16" i="1"/>
  <c r="J16" i="1"/>
  <c r="F16" i="1"/>
  <c r="T15" i="1"/>
  <c r="L15" i="1"/>
  <c r="K15" i="1"/>
  <c r="J15" i="1"/>
  <c r="F15" i="1"/>
  <c r="T14" i="1"/>
  <c r="L14" i="1"/>
  <c r="K14" i="1"/>
  <c r="J14" i="1"/>
  <c r="F14" i="1"/>
  <c r="F11" i="1"/>
  <c r="F9" i="1"/>
  <c r="N84" i="23"/>
  <c r="R84" i="23"/>
  <c r="M84" i="23"/>
  <c r="L84" i="23"/>
  <c r="J84" i="23"/>
  <c r="I84" i="23"/>
  <c r="H84" i="23"/>
  <c r="F84" i="23"/>
  <c r="E84" i="23"/>
  <c r="T83" i="23"/>
  <c r="N83" i="23"/>
  <c r="R83" i="23"/>
  <c r="M83" i="23"/>
  <c r="L83" i="23"/>
  <c r="J83" i="23"/>
  <c r="I83" i="23"/>
  <c r="H83" i="23"/>
  <c r="F83" i="23"/>
  <c r="E83" i="23"/>
  <c r="T82" i="23"/>
  <c r="N82" i="23"/>
  <c r="R82" i="23"/>
  <c r="M82" i="23"/>
  <c r="L82" i="23"/>
  <c r="J82" i="23"/>
  <c r="I82" i="23"/>
  <c r="H82" i="23"/>
  <c r="F82" i="23"/>
  <c r="E82" i="23"/>
  <c r="T81" i="23"/>
  <c r="N81" i="23"/>
  <c r="R81" i="23"/>
  <c r="M81" i="23"/>
  <c r="L81" i="23"/>
  <c r="J81" i="23"/>
  <c r="I81" i="23"/>
  <c r="H81" i="23"/>
  <c r="F81" i="23"/>
  <c r="E81" i="23"/>
  <c r="T80" i="23"/>
  <c r="N80" i="23"/>
  <c r="R80" i="23"/>
  <c r="M80" i="23"/>
  <c r="L80" i="23"/>
  <c r="J80" i="23"/>
  <c r="I80" i="23"/>
  <c r="H80" i="23"/>
  <c r="F80" i="23"/>
  <c r="E80" i="23"/>
  <c r="T79" i="23"/>
  <c r="N79" i="23"/>
  <c r="R79" i="23"/>
  <c r="M79" i="23"/>
  <c r="L79" i="23"/>
  <c r="J79" i="23"/>
  <c r="I79" i="23"/>
  <c r="H79" i="23"/>
  <c r="F79" i="23"/>
  <c r="E79" i="23"/>
  <c r="T78" i="23"/>
  <c r="N78" i="23"/>
  <c r="R78" i="23"/>
  <c r="M78" i="23"/>
  <c r="L78" i="23"/>
  <c r="J78" i="23"/>
  <c r="I78" i="23"/>
  <c r="H78" i="23"/>
  <c r="F78" i="23"/>
  <c r="E78" i="23"/>
  <c r="T77" i="23"/>
  <c r="N77" i="23"/>
  <c r="R77" i="23"/>
  <c r="M77" i="23"/>
  <c r="L77" i="23"/>
  <c r="J77" i="23"/>
  <c r="I77" i="23"/>
  <c r="H77" i="23"/>
  <c r="F77" i="23"/>
  <c r="E77" i="23"/>
  <c r="T76" i="23"/>
  <c r="N76" i="23"/>
  <c r="R76" i="23"/>
  <c r="M76" i="23"/>
  <c r="L76" i="23"/>
  <c r="J76" i="23"/>
  <c r="I76" i="23"/>
  <c r="H76" i="23"/>
  <c r="F76" i="23"/>
  <c r="E76" i="23"/>
  <c r="T75" i="23"/>
  <c r="N75" i="23"/>
  <c r="R75" i="23"/>
  <c r="M75" i="23"/>
  <c r="L75" i="23"/>
  <c r="J75" i="23"/>
  <c r="I75" i="23"/>
  <c r="H75" i="23"/>
  <c r="F75" i="23"/>
  <c r="E75" i="23"/>
  <c r="T74" i="23"/>
  <c r="N74" i="23"/>
  <c r="R74" i="23"/>
  <c r="M74" i="23"/>
  <c r="L74" i="23"/>
  <c r="J74" i="23"/>
  <c r="I74" i="23"/>
  <c r="H74" i="23"/>
  <c r="F74" i="23"/>
  <c r="E74" i="23"/>
  <c r="T73" i="23"/>
  <c r="N73" i="23"/>
  <c r="R73" i="23"/>
  <c r="M73" i="23"/>
  <c r="L73" i="23"/>
  <c r="J73" i="23"/>
  <c r="I73" i="23"/>
  <c r="H73" i="23"/>
  <c r="F73" i="23"/>
  <c r="E73" i="23"/>
  <c r="T72" i="23"/>
  <c r="N72" i="23"/>
  <c r="R72" i="23"/>
  <c r="M72" i="23"/>
  <c r="L72" i="23"/>
  <c r="J72" i="23"/>
  <c r="I72" i="23"/>
  <c r="H72" i="23"/>
  <c r="F72" i="23"/>
  <c r="E72" i="23"/>
  <c r="T71" i="23"/>
  <c r="N71" i="23"/>
  <c r="R71" i="23"/>
  <c r="M71" i="23"/>
  <c r="L71" i="23"/>
  <c r="J71" i="23"/>
  <c r="I71" i="23"/>
  <c r="H71" i="23"/>
  <c r="F71" i="23"/>
  <c r="E71" i="23"/>
  <c r="T65" i="23"/>
  <c r="N65" i="23"/>
  <c r="R65" i="23"/>
  <c r="M65" i="23"/>
  <c r="L65" i="23"/>
  <c r="J65" i="23"/>
  <c r="I65" i="23"/>
  <c r="H65" i="23"/>
  <c r="F65" i="23"/>
  <c r="E65" i="23"/>
  <c r="T59" i="23"/>
  <c r="N59" i="23"/>
  <c r="R59" i="23"/>
  <c r="M59" i="23"/>
  <c r="L59" i="23"/>
  <c r="J59" i="23"/>
  <c r="I59" i="23"/>
  <c r="H59" i="23"/>
  <c r="F59" i="23"/>
  <c r="E59" i="23"/>
  <c r="T58" i="23"/>
  <c r="N58" i="23"/>
  <c r="R58" i="23"/>
  <c r="M58" i="23"/>
  <c r="L58" i="23"/>
  <c r="J58" i="23"/>
  <c r="I58" i="23"/>
  <c r="H58" i="23"/>
  <c r="F58" i="23"/>
  <c r="E58" i="23"/>
  <c r="T57" i="23"/>
  <c r="N57" i="23"/>
  <c r="R57" i="23"/>
  <c r="M57" i="23"/>
  <c r="L57" i="23"/>
  <c r="J57" i="23"/>
  <c r="I57" i="23"/>
  <c r="H57" i="23"/>
  <c r="F57" i="23"/>
  <c r="E57" i="23"/>
  <c r="T56" i="23"/>
  <c r="N56" i="23"/>
  <c r="R56" i="23"/>
  <c r="M56" i="23"/>
  <c r="L56" i="23"/>
  <c r="J56" i="23"/>
  <c r="I56" i="23"/>
  <c r="H56" i="23"/>
  <c r="F56" i="23"/>
  <c r="E56" i="23"/>
  <c r="T55" i="23"/>
  <c r="N55" i="23"/>
  <c r="R55" i="23"/>
  <c r="M55" i="23"/>
  <c r="L55" i="23"/>
  <c r="J55" i="23"/>
  <c r="I55" i="23"/>
  <c r="H55" i="23"/>
  <c r="F55" i="23"/>
  <c r="E55" i="23"/>
  <c r="T53" i="23"/>
  <c r="N53" i="23"/>
  <c r="R53" i="23"/>
  <c r="M53" i="23"/>
  <c r="L53" i="23"/>
  <c r="J53" i="23"/>
  <c r="I53" i="23"/>
  <c r="H53" i="23"/>
  <c r="F53" i="23"/>
  <c r="E53" i="23"/>
  <c r="T52" i="23"/>
  <c r="N52" i="23"/>
  <c r="R52" i="23"/>
  <c r="M52" i="23"/>
  <c r="L52" i="23"/>
  <c r="J52" i="23"/>
  <c r="I52" i="23"/>
  <c r="H52" i="23"/>
  <c r="F52" i="23"/>
  <c r="E52" i="23"/>
  <c r="T51" i="23"/>
  <c r="N51" i="23"/>
  <c r="R51" i="23"/>
  <c r="M51" i="23"/>
  <c r="L51" i="23"/>
  <c r="J51" i="23"/>
  <c r="I51" i="23"/>
  <c r="H51" i="23"/>
  <c r="F51" i="23"/>
  <c r="E51" i="23"/>
  <c r="T50" i="23"/>
  <c r="N50" i="23"/>
  <c r="R50" i="23"/>
  <c r="M50" i="23"/>
  <c r="L50" i="23"/>
  <c r="J50" i="23"/>
  <c r="I50" i="23"/>
  <c r="H50" i="23"/>
  <c r="F50" i="23"/>
  <c r="E50" i="23"/>
  <c r="T49" i="23"/>
  <c r="N49" i="23"/>
  <c r="R49" i="23"/>
  <c r="M49" i="23"/>
  <c r="L49" i="23"/>
  <c r="J49" i="23"/>
  <c r="I49" i="23"/>
  <c r="H49" i="23"/>
  <c r="F49" i="23"/>
  <c r="E49" i="23"/>
  <c r="T48" i="23"/>
  <c r="N48" i="23"/>
  <c r="R48" i="23"/>
  <c r="M48" i="23"/>
  <c r="L48" i="23"/>
  <c r="J48" i="23"/>
  <c r="I48" i="23"/>
  <c r="H48" i="23"/>
  <c r="F48" i="23"/>
  <c r="E48" i="23"/>
  <c r="T47" i="23"/>
  <c r="N47" i="23"/>
  <c r="R47" i="23"/>
  <c r="M47" i="23"/>
  <c r="L47" i="23"/>
  <c r="J47" i="23"/>
  <c r="I47" i="23"/>
  <c r="H47" i="23"/>
  <c r="F47" i="23"/>
  <c r="E47" i="23"/>
  <c r="T46" i="23"/>
  <c r="N46" i="23"/>
  <c r="R46" i="23"/>
  <c r="M46" i="23"/>
  <c r="L46" i="23"/>
  <c r="J46" i="23"/>
  <c r="I46" i="23"/>
  <c r="H46" i="23"/>
  <c r="F46" i="23"/>
  <c r="E46" i="23"/>
  <c r="T45" i="23"/>
  <c r="N45" i="23"/>
  <c r="R45" i="23"/>
  <c r="M45" i="23"/>
  <c r="L45" i="23"/>
  <c r="J45" i="23"/>
  <c r="I45" i="23"/>
  <c r="H45" i="23"/>
  <c r="F45" i="23"/>
  <c r="E45" i="23"/>
  <c r="T42" i="23"/>
  <c r="N42" i="23"/>
  <c r="R42" i="23"/>
  <c r="M42" i="23"/>
  <c r="L42" i="23"/>
  <c r="J42" i="23"/>
  <c r="I42" i="23"/>
  <c r="H42" i="23"/>
  <c r="F42" i="23"/>
  <c r="E42" i="23"/>
  <c r="T39" i="23"/>
  <c r="N39" i="23"/>
  <c r="R39" i="23"/>
  <c r="M39" i="23"/>
  <c r="L39" i="23"/>
  <c r="J39" i="23"/>
  <c r="I39" i="23"/>
  <c r="H39" i="23"/>
  <c r="F39" i="23"/>
  <c r="E39" i="23"/>
  <c r="T38" i="23"/>
  <c r="N38" i="23"/>
  <c r="R38" i="23"/>
  <c r="M38" i="23"/>
  <c r="L38" i="23"/>
  <c r="J38" i="23"/>
  <c r="I38" i="23"/>
  <c r="H38" i="23"/>
  <c r="F38" i="23"/>
  <c r="E38" i="23"/>
  <c r="T37" i="23"/>
  <c r="N37" i="23"/>
  <c r="R37" i="23"/>
  <c r="M37" i="23"/>
  <c r="L37" i="23"/>
  <c r="J37" i="23"/>
  <c r="I37" i="23"/>
  <c r="H37" i="23"/>
  <c r="F37" i="23"/>
  <c r="E37" i="23"/>
  <c r="T35" i="23"/>
  <c r="N35" i="23"/>
  <c r="R35" i="23"/>
  <c r="M35" i="23"/>
  <c r="L35" i="23"/>
  <c r="J35" i="23"/>
  <c r="I35" i="23"/>
  <c r="H35" i="23"/>
  <c r="F35" i="23"/>
  <c r="E35" i="23"/>
  <c r="T31" i="23"/>
  <c r="N31" i="23"/>
  <c r="R31" i="23"/>
  <c r="M31" i="23"/>
  <c r="L31" i="23"/>
  <c r="J31" i="23"/>
  <c r="I31" i="23"/>
  <c r="H31" i="23"/>
  <c r="F31" i="23"/>
  <c r="E31" i="23"/>
  <c r="T28" i="23"/>
  <c r="N28" i="23"/>
  <c r="R28" i="23"/>
  <c r="M28" i="23"/>
  <c r="L28" i="23"/>
  <c r="J28" i="23"/>
  <c r="I28" i="23"/>
  <c r="H28" i="23"/>
  <c r="F28" i="23"/>
  <c r="E28" i="23"/>
  <c r="T27" i="23"/>
  <c r="N27" i="23"/>
  <c r="R27" i="23"/>
  <c r="M27" i="23"/>
  <c r="L27" i="23"/>
  <c r="J27" i="23"/>
  <c r="I27" i="23"/>
  <c r="H27" i="23"/>
  <c r="F27" i="23"/>
  <c r="E27" i="23"/>
  <c r="T26" i="23"/>
  <c r="N26" i="23"/>
  <c r="R26" i="23"/>
  <c r="M26" i="23"/>
  <c r="L26" i="23"/>
  <c r="J26" i="23"/>
  <c r="I26" i="23"/>
  <c r="H26" i="23"/>
  <c r="F26" i="23"/>
  <c r="E26" i="23"/>
  <c r="T24" i="23"/>
  <c r="N24" i="23"/>
  <c r="R24" i="23"/>
  <c r="M24" i="23"/>
  <c r="L24" i="23"/>
  <c r="J24" i="23"/>
  <c r="I24" i="23"/>
  <c r="H24" i="23"/>
  <c r="F24" i="23"/>
  <c r="E24" i="23"/>
  <c r="T23" i="23"/>
  <c r="N23" i="23"/>
  <c r="R23" i="23"/>
  <c r="M23" i="23"/>
  <c r="L23" i="23"/>
  <c r="J23" i="23"/>
  <c r="I23" i="23"/>
  <c r="H23" i="23"/>
  <c r="F23" i="23"/>
  <c r="E23" i="23"/>
  <c r="T22" i="23"/>
  <c r="N22" i="23"/>
  <c r="R22" i="23"/>
  <c r="M22" i="23"/>
  <c r="L22" i="23"/>
  <c r="J22" i="23"/>
  <c r="I22" i="23"/>
  <c r="H22" i="23"/>
  <c r="F22" i="23"/>
  <c r="E22" i="23"/>
  <c r="T21" i="23"/>
  <c r="N21" i="23"/>
  <c r="R21" i="23"/>
  <c r="M21" i="23"/>
  <c r="L21" i="23"/>
  <c r="J21" i="23"/>
  <c r="I21" i="23"/>
  <c r="H21" i="23"/>
  <c r="F21" i="23"/>
  <c r="E21" i="23"/>
  <c r="T20" i="23"/>
  <c r="N20" i="23"/>
  <c r="R20" i="23"/>
  <c r="M20" i="23"/>
  <c r="L20" i="23"/>
  <c r="J20" i="23"/>
  <c r="I20" i="23"/>
  <c r="H20" i="23"/>
  <c r="F20" i="23"/>
  <c r="E20" i="23"/>
  <c r="T19" i="23"/>
  <c r="N19" i="23"/>
  <c r="R19" i="23"/>
  <c r="M19" i="23"/>
  <c r="L19" i="23"/>
  <c r="J19" i="23"/>
  <c r="I19" i="23"/>
  <c r="H19" i="23"/>
  <c r="F19" i="23"/>
  <c r="E19" i="23"/>
  <c r="T16" i="23"/>
  <c r="N16" i="23"/>
  <c r="R16" i="23"/>
  <c r="M16" i="23"/>
  <c r="L16" i="23"/>
  <c r="J16" i="23"/>
  <c r="I16" i="23"/>
  <c r="H16" i="23"/>
  <c r="F16" i="23"/>
  <c r="E16" i="23"/>
  <c r="T15" i="23"/>
  <c r="N15" i="23"/>
  <c r="R15" i="23"/>
  <c r="M15" i="23"/>
  <c r="L15" i="23"/>
  <c r="J15" i="23"/>
  <c r="I15" i="23"/>
  <c r="H15" i="23"/>
  <c r="F15" i="23"/>
  <c r="E15" i="23"/>
  <c r="T14" i="23"/>
  <c r="N14" i="23"/>
  <c r="R14" i="23"/>
  <c r="M14" i="23"/>
  <c r="L14" i="23"/>
  <c r="J14" i="23"/>
  <c r="I14" i="23"/>
  <c r="H14" i="23"/>
  <c r="F14" i="23"/>
  <c r="E14" i="23"/>
  <c r="T13" i="23"/>
  <c r="N13" i="23"/>
  <c r="R13" i="23"/>
  <c r="M13" i="23"/>
  <c r="L13" i="23"/>
  <c r="J13" i="23"/>
  <c r="I13" i="23"/>
  <c r="H13" i="23"/>
  <c r="T12" i="23"/>
  <c r="N12" i="23"/>
  <c r="R12" i="23"/>
  <c r="M12" i="23"/>
  <c r="L12" i="23"/>
  <c r="J12" i="23"/>
  <c r="I12" i="23"/>
  <c r="H12" i="23"/>
  <c r="F12" i="23"/>
  <c r="T11" i="23"/>
  <c r="N11" i="23"/>
  <c r="R11" i="23"/>
  <c r="M11" i="23"/>
  <c r="L11" i="23"/>
  <c r="J11" i="23"/>
  <c r="I11" i="23"/>
  <c r="H11" i="23"/>
  <c r="F11" i="23"/>
  <c r="T10" i="23"/>
  <c r="N10" i="23"/>
  <c r="R10" i="23"/>
  <c r="M10" i="23"/>
  <c r="L10" i="23"/>
  <c r="J10" i="23"/>
  <c r="I10" i="23"/>
  <c r="H10" i="23"/>
  <c r="F10" i="23"/>
  <c r="F13" i="23"/>
  <c r="E13" i="23"/>
  <c r="E12" i="23"/>
  <c r="E11" i="23"/>
  <c r="G11" i="30" l="1"/>
  <c r="F11" i="30"/>
  <c r="E7" i="15" l="1"/>
  <c r="E7" i="23"/>
  <c r="E7" i="29"/>
  <c r="F7" i="1"/>
  <c r="F9" i="30"/>
</calcChain>
</file>

<file path=xl/sharedStrings.xml><?xml version="1.0" encoding="utf-8"?>
<sst xmlns="http://schemas.openxmlformats.org/spreadsheetml/2006/main" count="4736" uniqueCount="966">
  <si>
    <t>Multiplier:</t>
  </si>
  <si>
    <t>Phase Connect</t>
  </si>
  <si>
    <t>Expedite:</t>
  </si>
  <si>
    <t>No</t>
  </si>
  <si>
    <t>Monitor pressure</t>
  </si>
  <si>
    <t>Monitor run/fault status</t>
  </si>
  <si>
    <t>Count motor/pump starts to know when to tune the VFD</t>
  </si>
  <si>
    <t>Issue remote run or stop commands</t>
  </si>
  <si>
    <t>Cycle VFD power remotely</t>
  </si>
  <si>
    <t>Create text and email alerts</t>
  </si>
  <si>
    <t xml:space="preserve">Part Number </t>
  </si>
  <si>
    <t>MAP</t>
  </si>
  <si>
    <t xml:space="preserve">List Price </t>
  </si>
  <si>
    <t>Subscription Price</t>
  </si>
  <si>
    <t>Yes</t>
  </si>
  <si>
    <t>PC4R</t>
  </si>
  <si>
    <t xml:space="preserve">First year </t>
  </si>
  <si>
    <t>FREE</t>
  </si>
  <si>
    <t>Second year and
beyond</t>
  </si>
  <si>
    <t>$20 / month - or -
$120 / year</t>
  </si>
  <si>
    <t>KIT PC4R RESET</t>
  </si>
  <si>
    <t>VFD Reset Kit - only compatible with Phase VFDs (excludes ES3R and SD002-SD005)</t>
  </si>
  <si>
    <t>Specifications</t>
  </si>
  <si>
    <t xml:space="preserve">Input Voltage </t>
  </si>
  <si>
    <t>Accepts 100 - 480 VAC</t>
  </si>
  <si>
    <t xml:space="preserve">Dimensions (H x W x D) </t>
  </si>
  <si>
    <t>11.73” x 9.07” x 6.22”</t>
  </si>
  <si>
    <t xml:space="preserve">Weight </t>
  </si>
  <si>
    <t>4 lbs</t>
  </si>
  <si>
    <t xml:space="preserve">Enclosure </t>
  </si>
  <si>
    <t>NEMA 3R</t>
  </si>
  <si>
    <t xml:space="preserve">Network Connection </t>
  </si>
  <si>
    <t>All major cellular networks</t>
  </si>
  <si>
    <t xml:space="preserve">Accessories </t>
  </si>
  <si>
    <t>Antenna with magnetic base</t>
  </si>
  <si>
    <t xml:space="preserve">Inputs </t>
  </si>
  <si>
    <t>2 digital | 1 analog</t>
  </si>
  <si>
    <t xml:space="preserve">Outputs </t>
  </si>
  <si>
    <r>
      <rPr>
        <b/>
        <sz val="20"/>
        <color rgb="FFC00000"/>
        <rFont val="Calibri"/>
        <family val="2"/>
        <scheme val="minor"/>
      </rPr>
      <t>ES</t>
    </r>
    <r>
      <rPr>
        <b/>
        <sz val="20"/>
        <color theme="1"/>
        <rFont val="Calibri"/>
        <family val="2"/>
        <scheme val="minor"/>
      </rPr>
      <t xml:space="preserve"> Series</t>
    </r>
  </si>
  <si>
    <t>The Essential Series VFD is designed for "single-phase" constant pressure installations using either 2-wire or 3-wire pump motors. The ES offers simple setup, rugged hardware, a NEMA Type 3R enclosure</t>
  </si>
  <si>
    <t>Model</t>
  </si>
  <si>
    <t>Description</t>
  </si>
  <si>
    <t>Rated | Max Output</t>
  </si>
  <si>
    <t>Replacement Transducer</t>
  </si>
  <si>
    <t>Net Price</t>
  </si>
  <si>
    <t>4-20ma Input and Transducer</t>
  </si>
  <si>
    <t>Optional Overpressure Switch (75 psi)</t>
  </si>
  <si>
    <t>Replacement Sensor (60 psi)</t>
  </si>
  <si>
    <t>Single Phase</t>
  </si>
  <si>
    <t>230V Input</t>
  </si>
  <si>
    <t>240V Input</t>
  </si>
  <si>
    <t>ES3R-A</t>
  </si>
  <si>
    <t>1/2-2 HP, 3-Wire and 2-Wire</t>
  </si>
  <si>
    <t>13.1 A</t>
  </si>
  <si>
    <t>ES3RDEMO</t>
  </si>
  <si>
    <t>Demo VFD with current software</t>
  </si>
  <si>
    <t>-</t>
  </si>
  <si>
    <t>ES3R - A</t>
  </si>
  <si>
    <t>ES3R-A includes a 0 - 150 psi transducer</t>
  </si>
  <si>
    <t>S00150</t>
  </si>
  <si>
    <t>S150ES</t>
  </si>
  <si>
    <t>XDR0003</t>
  </si>
  <si>
    <t>XDR0002</t>
  </si>
  <si>
    <t>SD Series</t>
  </si>
  <si>
    <t>Phase Pricing</t>
  </si>
  <si>
    <t>Start Row</t>
  </si>
  <si>
    <t>End Row</t>
  </si>
  <si>
    <t>Skip Rows</t>
  </si>
  <si>
    <t>Product</t>
  </si>
  <si>
    <t>Options Start Row</t>
  </si>
  <si>
    <t>Accessories Start Row</t>
  </si>
  <si>
    <t>7,8,12,17,18,25, 32</t>
  </si>
  <si>
    <t>VFD</t>
  </si>
  <si>
    <t>508A Panel Shop Options</t>
  </si>
  <si>
    <r>
      <rPr>
        <b/>
        <sz val="10"/>
        <color rgb="FFFF0000"/>
        <rFont val="Roboto"/>
      </rPr>
      <t>Aux</t>
    </r>
    <r>
      <rPr>
        <b/>
        <sz val="10"/>
        <color theme="1"/>
        <rFont val="Roboto"/>
      </rPr>
      <t>Power</t>
    </r>
    <r>
      <rPr>
        <sz val="8"/>
        <color theme="1"/>
        <rFont val="Roboto"/>
      </rPr>
      <t xml:space="preserve">® by </t>
    </r>
    <r>
      <rPr>
        <b/>
        <sz val="8"/>
        <color rgb="FFFF0000"/>
        <rFont val="Acumin Pro Semibold"/>
        <family val="2"/>
      </rPr>
      <t>PHASE</t>
    </r>
    <r>
      <rPr>
        <sz val="8"/>
        <color theme="1"/>
        <rFont val="Roboto"/>
      </rPr>
      <t xml:space="preserve"> PERFECT</t>
    </r>
  </si>
  <si>
    <t>Disconnect</t>
  </si>
  <si>
    <t>Hand Controls</t>
  </si>
  <si>
    <t>Input Filter</t>
  </si>
  <si>
    <t>Run Indicators</t>
  </si>
  <si>
    <t>Output Filters</t>
  </si>
  <si>
    <t>Power Supply</t>
  </si>
  <si>
    <t>Surge Protection</t>
  </si>
  <si>
    <t>Leg Kit</t>
  </si>
  <si>
    <t>C</t>
  </si>
  <si>
    <t>X</t>
  </si>
  <si>
    <t>B</t>
  </si>
  <si>
    <t>H</t>
  </si>
  <si>
    <t>H1</t>
  </si>
  <si>
    <t>H2</t>
  </si>
  <si>
    <t xml:space="preserve">I </t>
  </si>
  <si>
    <t>L3</t>
  </si>
  <si>
    <t>O</t>
  </si>
  <si>
    <t>OF</t>
  </si>
  <si>
    <t>P11</t>
  </si>
  <si>
    <t>S</t>
  </si>
  <si>
    <t>S1</t>
  </si>
  <si>
    <t>Z</t>
  </si>
  <si>
    <t>PRICE</t>
  </si>
  <si>
    <t>I</t>
  </si>
  <si>
    <t>HP</t>
  </si>
  <si>
    <t>Rated  Output</t>
  </si>
  <si>
    <t>18A</t>
  </si>
  <si>
    <t>32A</t>
  </si>
  <si>
    <t>Breaker</t>
  </si>
  <si>
    <t>HOA and Speed Pot</t>
  </si>
  <si>
    <t>HOA Switch</t>
  </si>
  <si>
    <t>Speed Pot</t>
  </si>
  <si>
    <t>Line Reactor</t>
  </si>
  <si>
    <t>Run &amp; Fault Light</t>
  </si>
  <si>
    <t>Sine Wave</t>
  </si>
  <si>
    <t>dV/dt</t>
  </si>
  <si>
    <t>120 V (150 VA)</t>
  </si>
  <si>
    <t>Strikesorb</t>
  </si>
  <si>
    <t>Protec</t>
  </si>
  <si>
    <t>Pad Mount</t>
  </si>
  <si>
    <t>List Price</t>
  </si>
  <si>
    <t>18 A</t>
  </si>
  <si>
    <t>32 A</t>
  </si>
  <si>
    <t>MCCB</t>
  </si>
  <si>
    <t>HOA Switch and Speed Potentiometer</t>
  </si>
  <si>
    <t>HOA Switch Only</t>
  </si>
  <si>
    <t xml:space="preserve">Speed Pot Only </t>
  </si>
  <si>
    <t>Input Reactor</t>
  </si>
  <si>
    <t>Sine Wave Output Filter</t>
  </si>
  <si>
    <t>dv/dt</t>
  </si>
  <si>
    <t>230V Phase Converting</t>
  </si>
  <si>
    <t>240V Phase Converting</t>
  </si>
  <si>
    <t>SD002R</t>
  </si>
  <si>
    <t>3R, 2HP, Phase Converting, 230V, VFD</t>
  </si>
  <si>
    <t>9 A</t>
  </si>
  <si>
    <t>3R, 2HP, Phase Converting, 240V, VFD</t>
  </si>
  <si>
    <t>SD003R</t>
  </si>
  <si>
    <t>3R, 3HP, Phase Converting, 230V, VFD</t>
  </si>
  <si>
    <t>11 A</t>
  </si>
  <si>
    <t>3R, 3HP, Phase Converting, 240V, VFD</t>
  </si>
  <si>
    <t>SD005R</t>
  </si>
  <si>
    <t>3R, 5HP, Phase Converting, 230V, VFD</t>
  </si>
  <si>
    <t>3R, 5HP, Phase Converting, 240V, VFD</t>
  </si>
  <si>
    <t>ENTERPRISE            1 SDE0XXR</t>
  </si>
  <si>
    <t>SDE005R</t>
  </si>
  <si>
    <t>SDE007R</t>
  </si>
  <si>
    <t>3R, 7.5HP, Phase Converting, 230V, VFD</t>
  </si>
  <si>
    <t>27 A</t>
  </si>
  <si>
    <t>3R, 7.5HP, Phase Converting, 240V, VFD</t>
  </si>
  <si>
    <t>SDE010R</t>
  </si>
  <si>
    <t>3R, 10HP, Phase Converting, 230V, VFD</t>
  </si>
  <si>
    <t>33 A</t>
  </si>
  <si>
    <t>3R, 10HP, Phase Converting, 240V, VFD</t>
  </si>
  <si>
    <t>SDE015R</t>
  </si>
  <si>
    <t>3R, 15HP, Phase Converting, 230V, VFD</t>
  </si>
  <si>
    <t>46 A</t>
  </si>
  <si>
    <t>3R, 15HP, Phase Converting, 240V, VFD</t>
  </si>
  <si>
    <t>460V Phase Converting</t>
  </si>
  <si>
    <t>480V Phase Converting</t>
  </si>
  <si>
    <t>ENTERPRISE            1 SDE4XXR</t>
  </si>
  <si>
    <t>SDE405R</t>
  </si>
  <si>
    <t>3R, 5HP, Phase Converting, 460V, VFD</t>
  </si>
  <si>
    <t>10 A</t>
  </si>
  <si>
    <t>SDE407R</t>
  </si>
  <si>
    <t>3R, 7.5HP, Phase Converting, 460V, VFD</t>
  </si>
  <si>
    <t>13 A</t>
  </si>
  <si>
    <t>SDE410R</t>
  </si>
  <si>
    <t>3R, 10HP, Phase Converting, 460V, VFD</t>
  </si>
  <si>
    <t>SDE415R</t>
  </si>
  <si>
    <t>3R, 15HP, Phase Converting, 460V, VFD</t>
  </si>
  <si>
    <t>24 A</t>
  </si>
  <si>
    <t>SDE420R</t>
  </si>
  <si>
    <t>3R, 20HP, Phase Converting, 460V, VFD</t>
  </si>
  <si>
    <t>31 A</t>
  </si>
  <si>
    <t>SDE425R</t>
  </si>
  <si>
    <t>3R, 25HP, Phase Converting, 460V, VFD</t>
  </si>
  <si>
    <t>38 A</t>
  </si>
  <si>
    <t xml:space="preserve">SIGNATURE  </t>
  </si>
  <si>
    <t>SIGNATURE     1 1LH4XXRX-BOFHS</t>
  </si>
  <si>
    <t>SDS430R</t>
  </si>
  <si>
    <t>3R, 30HP, Phase Converting, 460V, VFD</t>
  </si>
  <si>
    <t>TBD</t>
  </si>
  <si>
    <t>61 A</t>
  </si>
  <si>
    <t>SDS450R</t>
  </si>
  <si>
    <t>77 A</t>
  </si>
  <si>
    <t>3R, 50HP, Phase Converting, 460V, VFD</t>
  </si>
  <si>
    <t>91 A</t>
  </si>
  <si>
    <t>SDS475R</t>
  </si>
  <si>
    <t>107 A</t>
  </si>
  <si>
    <t>3R, 75HP, Phase Converting, 460V, VFD</t>
  </si>
  <si>
    <t>SDS4100R</t>
  </si>
  <si>
    <t>142 A</t>
  </si>
  <si>
    <t>3R, 100HP, Phase Converting, 460V, VFD</t>
  </si>
  <si>
    <t xml:space="preserve">PERFORMANCE    </t>
  </si>
  <si>
    <t>PERFORMANCE     1 1LH4XXRX-BOFHS</t>
  </si>
  <si>
    <t>SD410R</t>
  </si>
  <si>
    <t>SD415R</t>
  </si>
  <si>
    <t>25 A</t>
  </si>
  <si>
    <t>SD420R</t>
  </si>
  <si>
    <t>SD425R</t>
  </si>
  <si>
    <t>SD430R</t>
  </si>
  <si>
    <t>SD450R</t>
  </si>
  <si>
    <t>SD475R</t>
  </si>
  <si>
    <t>SD4100R</t>
  </si>
  <si>
    <t xml:space="preserve">Additional Options </t>
  </si>
  <si>
    <t>Replacement 0-150psi Transducer with 10ft lead</t>
  </si>
  <si>
    <t>S00150-25</t>
  </si>
  <si>
    <t>0-150psi Transducer with 25ft lead</t>
  </si>
  <si>
    <t>S00150-50</t>
  </si>
  <si>
    <t>0-150psi Transducer with 50ft lead</t>
  </si>
  <si>
    <t>S00150-100</t>
  </si>
  <si>
    <t>0-150psi Transducer with 100ft lead</t>
  </si>
  <si>
    <t>CKT0043</t>
  </si>
  <si>
    <t>SPD Surge protection.  Separate module to be installed near breaker</t>
  </si>
  <si>
    <t>CVR0002</t>
  </si>
  <si>
    <t>Keypad Locking Security Cover</t>
  </si>
  <si>
    <t>HTR0003</t>
  </si>
  <si>
    <t>Heater,200W,TSAT,230V  (Performance Models only)</t>
  </si>
  <si>
    <t>10 Units per order qualify as freight allowed</t>
  </si>
  <si>
    <t>Options and Descriptions</t>
  </si>
  <si>
    <t>modifier</t>
  </si>
  <si>
    <t>modOrder</t>
  </si>
  <si>
    <t>list</t>
  </si>
  <si>
    <t>name</t>
  </si>
  <si>
    <t>description</t>
  </si>
  <si>
    <t>R</t>
  </si>
  <si>
    <t>Outdoor Enclosure</t>
  </si>
  <si>
    <t>NEMA Type 3R Outdoor Enclosure</t>
  </si>
  <si>
    <t>18 A AuxPower</t>
  </si>
  <si>
    <t>Auxiliary output designed to power center pivot irritgation systems from 1-phase utility power.  Output is rated 3-phase, 60 Hz, 460 V, 18 A.  Output voltage is pure sinusoidal, making it suitable for operating the motor loads and electronic controls of center pivot systems.</t>
  </si>
  <si>
    <t>32 A AuxPower</t>
  </si>
  <si>
    <t>Auxiliary output designed to power center pivot irritgation systems from 1-phase utility power.  Output is rated 3-phase, 60 Hz, 460 V, 32 A.  Output voltage is pure sinusoidal, making it suitable for operating the motor loads and electronic controls of center pivot systems.</t>
  </si>
  <si>
    <t>MCCB Service Disconnect</t>
  </si>
  <si>
    <t>MCCB Service Disconnect with Integrated Breaker</t>
  </si>
  <si>
    <t>HOA Switch &amp; Speed Pot</t>
  </si>
  <si>
    <t>Speed Pot Only</t>
  </si>
  <si>
    <t>Speed Potentiometer Only</t>
  </si>
  <si>
    <t>Input Reactor 3%</t>
  </si>
  <si>
    <t>Run and Fault Indicator Lights</t>
  </si>
  <si>
    <t>dV/dt Output Filter</t>
  </si>
  <si>
    <t>Strikesorb Surge Protection</t>
  </si>
  <si>
    <t>Multiple-event MOV-type Surge Protection</t>
  </si>
  <si>
    <t>Protec Surge Protection</t>
  </si>
  <si>
    <t>Single-event MOV-type Surge Protection</t>
  </si>
  <si>
    <t>Pad Mount Kit (LEGS)</t>
  </si>
  <si>
    <t>Pad Mount Kit</t>
  </si>
  <si>
    <t>Accessories and Descriptions</t>
  </si>
  <si>
    <t>partNum</t>
  </si>
  <si>
    <t>PASS</t>
  </si>
  <si>
    <t>0-150psi Transducer with 10ft lead</t>
  </si>
  <si>
    <t>SPD0001</t>
  </si>
  <si>
    <t>SPD Surge Protection, separate module to be installed near breaker</t>
  </si>
  <si>
    <t>Keypad Locking Security Cover Enterprise Frames</t>
  </si>
  <si>
    <t xml:space="preserve">Heater,400W,TSAT,230V </t>
  </si>
  <si>
    <t>2XD Series</t>
  </si>
  <si>
    <t>Panel Shop Options</t>
  </si>
  <si>
    <t xml:space="preserve">S </t>
  </si>
  <si>
    <t>Rated Output</t>
  </si>
  <si>
    <t>HOA Only</t>
  </si>
  <si>
    <t>Speedpot Only</t>
  </si>
  <si>
    <t>HOA &amp; Speedpot</t>
  </si>
  <si>
    <t>Run Light / Fault Light</t>
  </si>
  <si>
    <t>sine wave</t>
  </si>
  <si>
    <t>Run / Fault Light</t>
  </si>
  <si>
    <t>230V Input, 460 VAC Output</t>
  </si>
  <si>
    <t>240V Input, 480 VAC Output</t>
  </si>
  <si>
    <t>2XD205R</t>
  </si>
  <si>
    <t>3R, 5HP, Phase Converting, Voltage Doubling, 6-Pulse VFD</t>
  </si>
  <si>
    <t>2XD205R-B</t>
  </si>
  <si>
    <t>2XD207R</t>
  </si>
  <si>
    <t>3R, 7.5HP, Phase Converting, Voltage Doubling, 6-Pulse, VFD</t>
  </si>
  <si>
    <t>2XD207R-B</t>
  </si>
  <si>
    <t>2XD210R</t>
  </si>
  <si>
    <t>3R, 10HP, Phase Converting, Voltage Doubling, 6-Pulse, VFD</t>
  </si>
  <si>
    <t>2XD210R-B</t>
  </si>
  <si>
    <t>2XD215R</t>
  </si>
  <si>
    <t>3R, 155HP, Phase Converting, Voltage Doubling, 6-Pulse, VFD</t>
  </si>
  <si>
    <t>2XD215R-B</t>
  </si>
  <si>
    <t>0-150psi Transducer with 15ft lead</t>
  </si>
  <si>
    <t>KIT E H</t>
  </si>
  <si>
    <t>1LH Series</t>
  </si>
  <si>
    <t>7,8,9,15,19,20,27,31,39,40,48,54</t>
  </si>
  <si>
    <t>Leg Kits</t>
  </si>
  <si>
    <t>LEGNOTES</t>
  </si>
  <si>
    <t>LEGPARTNUM</t>
  </si>
  <si>
    <t>Output</t>
  </si>
  <si>
    <t xml:space="preserve">18A AUX Power </t>
  </si>
  <si>
    <t>32A AUX Power</t>
  </si>
  <si>
    <t xml:space="preserve"> Output Sine Filter</t>
  </si>
  <si>
    <t>Output dV/dT Filter</t>
  </si>
  <si>
    <r>
      <t xml:space="preserve">230V Phase Converting AFE - </t>
    </r>
    <r>
      <rPr>
        <b/>
        <sz val="10"/>
        <color theme="0"/>
        <rFont val="Calibri"/>
        <family val="2"/>
      </rPr>
      <t>DERATE BY ONE SIZE FOR 208V INPUT</t>
    </r>
  </si>
  <si>
    <t>208v-240V Phase Converting DERATE BY ONE SIZE FOR 208V INPUT</t>
  </si>
  <si>
    <t>ENTERPRISE            1 1LHE0XXR-BO</t>
  </si>
  <si>
    <t>1LHE005R</t>
  </si>
  <si>
    <t>230 V, 3 Ph</t>
  </si>
  <si>
    <t>1LHE007R</t>
  </si>
  <si>
    <t>1LHE010R</t>
  </si>
  <si>
    <t>1LHE015R</t>
  </si>
  <si>
    <t>1LHE020R</t>
  </si>
  <si>
    <t>62 A</t>
  </si>
  <si>
    <t>PERFORMANCE     1 1LH0XXR-B</t>
  </si>
  <si>
    <t>PERFORMANCE            1 1LH0XXR-B</t>
  </si>
  <si>
    <t>1LH010R</t>
  </si>
  <si>
    <t>1LH015R</t>
  </si>
  <si>
    <t>1LH020R</t>
  </si>
  <si>
    <r>
      <t xml:space="preserve">230V Phase Converting/Voltage Doubling AFE - </t>
    </r>
    <r>
      <rPr>
        <b/>
        <sz val="10"/>
        <color theme="0"/>
        <rFont val="Calibri"/>
        <family val="2"/>
      </rPr>
      <t>DERATE BY ONE SIZE FOR 208V INPUT</t>
    </r>
  </si>
  <si>
    <t>208-240V Phase Converting/Voltage Doubling DERATE BY ONE SIZE FOR 208V INPUT</t>
  </si>
  <si>
    <t>ENTERPRISE            1 1LHE2XXR-BO</t>
  </si>
  <si>
    <t>1LHE205R</t>
  </si>
  <si>
    <t>460 V, 3 Ph</t>
  </si>
  <si>
    <t>1LHE207R</t>
  </si>
  <si>
    <t>1LHE210R</t>
  </si>
  <si>
    <t>1LHE215R</t>
  </si>
  <si>
    <t>1LHE220R</t>
  </si>
  <si>
    <t>1LHE225R</t>
  </si>
  <si>
    <t>SIGNATURE            1 1LHS2XXR-BOFHS</t>
  </si>
  <si>
    <t>1LHS230R</t>
  </si>
  <si>
    <t>1LHS240R</t>
  </si>
  <si>
    <t>1LHS250R</t>
  </si>
  <si>
    <t>PERFORMANCE     1 1LH2XXRX-BOFHS</t>
  </si>
  <si>
    <t>1LH210R</t>
  </si>
  <si>
    <t>1LH215R</t>
  </si>
  <si>
    <t>1LH220R</t>
  </si>
  <si>
    <t>1LH225R</t>
  </si>
  <si>
    <t>1LH230R</t>
  </si>
  <si>
    <t>1LH240R</t>
  </si>
  <si>
    <t>1LH250R</t>
  </si>
  <si>
    <t>460V Phase Converting AFE</t>
  </si>
  <si>
    <t>ENTERPRISE            1 1LHE4XXR-BO</t>
  </si>
  <si>
    <t>1LHE405R</t>
  </si>
  <si>
    <t>1LHE407R</t>
  </si>
  <si>
    <t>1LHE410R</t>
  </si>
  <si>
    <t>1LHE415R</t>
  </si>
  <si>
    <t>1LHE420R</t>
  </si>
  <si>
    <t>1LHE425R</t>
  </si>
  <si>
    <t>1LHE430R</t>
  </si>
  <si>
    <t>SIGNATURE            1 1LHS4XXR-BOFHS</t>
  </si>
  <si>
    <t>1LHS440R</t>
  </si>
  <si>
    <t>1LHS450R</t>
  </si>
  <si>
    <t>1LHS460R</t>
  </si>
  <si>
    <t>1LHS475R</t>
  </si>
  <si>
    <t>1LHS4100R</t>
  </si>
  <si>
    <t>1LH410R</t>
  </si>
  <si>
    <t>1LH415R</t>
  </si>
  <si>
    <t>1LH420R</t>
  </si>
  <si>
    <t>1LH425R</t>
  </si>
  <si>
    <t>1LH430R</t>
  </si>
  <si>
    <t>1LH440R</t>
  </si>
  <si>
    <t>1LH450R</t>
  </si>
  <si>
    <t>1LH460R</t>
  </si>
  <si>
    <t>1LH475R</t>
  </si>
  <si>
    <t>1LH4100R</t>
  </si>
  <si>
    <t>1LH4125R</t>
  </si>
  <si>
    <t>172 A</t>
  </si>
  <si>
    <t>1LH4150R</t>
  </si>
  <si>
    <t>198 A</t>
  </si>
  <si>
    <t xml:space="preserve">Heater,200W,TSAT,230V </t>
  </si>
  <si>
    <t>NOPASS</t>
  </si>
  <si>
    <t>ASPD013</t>
  </si>
  <si>
    <t xml:space="preserve">Three Phase Strikesorb Surge Protection Kit </t>
  </si>
  <si>
    <t>ASPD014</t>
  </si>
  <si>
    <t>Single Phase Strikesorb Surge Protection Kit</t>
  </si>
  <si>
    <t>CVR001</t>
  </si>
  <si>
    <t>HOA Switch and Speed Pot Security Cover</t>
  </si>
  <si>
    <t>LF0018</t>
  </si>
  <si>
    <t>GPS Output Filter</t>
  </si>
  <si>
    <t>PSI SNUB</t>
  </si>
  <si>
    <t>Pressure Snubber for Transducers</t>
  </si>
  <si>
    <t xml:space="preserve">SVK7000 </t>
  </si>
  <si>
    <t>Service Kit for All LH Systems with RJ45 Connectors (Last 2.5 Years)</t>
  </si>
  <si>
    <t>AS0029</t>
  </si>
  <si>
    <t>PSI selector switch</t>
  </si>
  <si>
    <t>3LH Series</t>
  </si>
  <si>
    <t>7,8,9,17,18,25,32,43,44,54,66</t>
  </si>
  <si>
    <t>Bypass</t>
  </si>
  <si>
    <t>Q</t>
  </si>
  <si>
    <t>Output dV/dt Filter</t>
  </si>
  <si>
    <r>
      <t xml:space="preserve">System Bypass </t>
    </r>
    <r>
      <rPr>
        <i/>
        <sz val="10"/>
        <color theme="1"/>
        <rFont val="Calibri Light"/>
        <family val="2"/>
        <scheme val="major"/>
      </rPr>
      <t>includes</t>
    </r>
    <r>
      <rPr>
        <sz val="10"/>
        <color theme="1"/>
        <rFont val="Calibri Light"/>
        <family val="2"/>
        <scheme val="major"/>
      </rPr>
      <t xml:space="preserve"> MCCB</t>
    </r>
  </si>
  <si>
    <t xml:space="preserve">Pad Mount </t>
  </si>
  <si>
    <t>System Bypass includes MCCB</t>
  </si>
  <si>
    <r>
      <t xml:space="preserve">230V 3 Phase </t>
    </r>
    <r>
      <rPr>
        <b/>
        <sz val="10"/>
        <color theme="0"/>
        <rFont val="Calibri"/>
        <family val="2"/>
      </rPr>
      <t>DERATE BY ONE SIZE FOR 208V INPUT</t>
    </r>
  </si>
  <si>
    <t>240V 3 Phase DERATE BY ONE SIZE FOR 208V INPUT</t>
  </si>
  <si>
    <t>ENTERPRISE     1 3LHE0XXR-B</t>
  </si>
  <si>
    <t>3LHE005R</t>
  </si>
  <si>
    <t>230V, 3 Ph</t>
  </si>
  <si>
    <t>3LHE007R</t>
  </si>
  <si>
    <t>3LHE010R</t>
  </si>
  <si>
    <t>3LHE015R</t>
  </si>
  <si>
    <t>3LHE020R</t>
  </si>
  <si>
    <t>3LHE025R</t>
  </si>
  <si>
    <t>75 A</t>
  </si>
  <si>
    <t>3LHE030R</t>
  </si>
  <si>
    <r>
      <t xml:space="preserve">230V 3 Phase Voltage Doubling </t>
    </r>
    <r>
      <rPr>
        <b/>
        <sz val="10"/>
        <color theme="0"/>
        <rFont val="Calibri"/>
        <family val="2"/>
      </rPr>
      <t>DERATE BY ONE SIZE FOR 208V INPUT</t>
    </r>
  </si>
  <si>
    <t>208-240V 3 Phase Voltage Doubling DERATE BY ONE SIZE FOR 208V INPUT</t>
  </si>
  <si>
    <t>ENTERPRISE     1 3LHE2XXR-BO</t>
  </si>
  <si>
    <t>3LHE205R</t>
  </si>
  <si>
    <t>460V, 3 Ph</t>
  </si>
  <si>
    <t>3LHE207R</t>
  </si>
  <si>
    <t>3LHE210R</t>
  </si>
  <si>
    <t>3LHE215R</t>
  </si>
  <si>
    <t>3LHE220R</t>
  </si>
  <si>
    <t>3LHE225R</t>
  </si>
  <si>
    <t>SIGNATURE      1 3LHS2XXR-BHOFS</t>
  </si>
  <si>
    <t>3LHS230R</t>
  </si>
  <si>
    <t>3LHS240R</t>
  </si>
  <si>
    <t>3LHS250R</t>
  </si>
  <si>
    <t>3LHS260R</t>
  </si>
  <si>
    <t>3LHS275R</t>
  </si>
  <si>
    <t>3LHS2100R</t>
  </si>
  <si>
    <t>PERFORMANCE      1 3LH2XXR-BHOFS</t>
  </si>
  <si>
    <t>3LH210R</t>
  </si>
  <si>
    <t>3LH215R</t>
  </si>
  <si>
    <t>3LH220R</t>
  </si>
  <si>
    <t>3LH225R</t>
  </si>
  <si>
    <t>3LH230R</t>
  </si>
  <si>
    <t>3LH240R</t>
  </si>
  <si>
    <t>3LH250R</t>
  </si>
  <si>
    <t>3LH260R</t>
  </si>
  <si>
    <t>3LH275R</t>
  </si>
  <si>
    <t>3LH2100R</t>
  </si>
  <si>
    <t>460V 3 Phase</t>
  </si>
  <si>
    <t>480V 3 Phase</t>
  </si>
  <si>
    <t>ENTERPRISE     1 3LHE4XXR-BO</t>
  </si>
  <si>
    <t>3LHE405R</t>
  </si>
  <si>
    <t>3LHE407R</t>
  </si>
  <si>
    <t>3LHE410R</t>
  </si>
  <si>
    <t>3LHE415R</t>
  </si>
  <si>
    <t>3LHE420R</t>
  </si>
  <si>
    <t>3LHE425R</t>
  </si>
  <si>
    <t>3LHE430R</t>
  </si>
  <si>
    <t>3LHE440R</t>
  </si>
  <si>
    <t>3LHE450R</t>
  </si>
  <si>
    <t>SIGNATURE      1 3LHS4XXR-BHOFS</t>
  </si>
  <si>
    <t>3LHS460R</t>
  </si>
  <si>
    <t>3LHS475R</t>
  </si>
  <si>
    <t>3LHS4100R</t>
  </si>
  <si>
    <t>3LHS4125R</t>
  </si>
  <si>
    <t>3LHS4150R</t>
  </si>
  <si>
    <t>3LHS4200R</t>
  </si>
  <si>
    <t>250 A</t>
  </si>
  <si>
    <t>3LHS4250R</t>
  </si>
  <si>
    <t>304 A</t>
  </si>
  <si>
    <t>3LHS4300R</t>
  </si>
  <si>
    <t>362 A</t>
  </si>
  <si>
    <t>3LHS4350R</t>
  </si>
  <si>
    <t>415 A</t>
  </si>
  <si>
    <t>3LHS4400R</t>
  </si>
  <si>
    <t>478 A</t>
  </si>
  <si>
    <t>3LHS4500R</t>
  </si>
  <si>
    <t>590 A</t>
  </si>
  <si>
    <t>PERFORMANCE       1 3LH4XXR-QHOFS</t>
  </si>
  <si>
    <t>3LH410R</t>
  </si>
  <si>
    <t>3LH415R</t>
  </si>
  <si>
    <t>3LH420R</t>
  </si>
  <si>
    <t>3LH425R</t>
  </si>
  <si>
    <t>3LH430R</t>
  </si>
  <si>
    <t>3LH440R</t>
  </si>
  <si>
    <t>3LH450R</t>
  </si>
  <si>
    <t>3LH460R</t>
  </si>
  <si>
    <t>3LH475R</t>
  </si>
  <si>
    <t>3LH4100R</t>
  </si>
  <si>
    <t>3LH4125R</t>
  </si>
  <si>
    <t>3LH4150R</t>
  </si>
  <si>
    <t>3LH4200R</t>
  </si>
  <si>
    <t>3LH4250R</t>
  </si>
  <si>
    <t>3LH4300R</t>
  </si>
  <si>
    <t>3LH4350R</t>
  </si>
  <si>
    <t>3LH4400R</t>
  </si>
  <si>
    <t>3LH4500R</t>
  </si>
  <si>
    <t>3LH4600R</t>
  </si>
  <si>
    <t>730 A</t>
  </si>
  <si>
    <t>3LH4700R</t>
  </si>
  <si>
    <t>830 A</t>
  </si>
  <si>
    <t>3LH4900R</t>
  </si>
  <si>
    <t>800-900</t>
  </si>
  <si>
    <t>960 A</t>
  </si>
  <si>
    <t>CVR0001</t>
  </si>
  <si>
    <r>
      <t xml:space="preserve">Keypad Locking Security Cover </t>
    </r>
    <r>
      <rPr>
        <b/>
        <sz val="10"/>
        <color rgb="FFFF0000"/>
        <rFont val="Calibri"/>
        <family val="2"/>
        <scheme val="minor"/>
      </rPr>
      <t>Enterprise</t>
    </r>
    <r>
      <rPr>
        <sz val="10"/>
        <color rgb="FFFF0000"/>
        <rFont val="Calibri"/>
        <family val="2"/>
        <scheme val="minor"/>
      </rPr>
      <t xml:space="preserve"> Frames</t>
    </r>
  </si>
  <si>
    <t>Multiple PSI Selector Switch</t>
  </si>
  <si>
    <t>System Bypass</t>
  </si>
  <si>
    <t>System Bypass (includes MCCB Service Disconnect)</t>
  </si>
  <si>
    <t>DX Series</t>
  </si>
  <si>
    <t>7,8,9,17,18,28,39</t>
  </si>
  <si>
    <t>Run Indicator</t>
  </si>
  <si>
    <r>
      <rPr>
        <sz val="10"/>
        <color theme="1"/>
        <rFont val="Calibri Light"/>
        <family val="2"/>
        <scheme val="major"/>
      </rPr>
      <t>Output Current</t>
    </r>
    <r>
      <rPr>
        <sz val="8"/>
        <color theme="1"/>
        <rFont val="Calibri Light"/>
        <family val="2"/>
        <scheme val="major"/>
      </rPr>
      <t xml:space="preserve">                             Single Phase Input | Three-Phase Input</t>
    </r>
  </si>
  <si>
    <t>HOA &amp; speed pot</t>
  </si>
  <si>
    <r>
      <t xml:space="preserve">Line Reactor        </t>
    </r>
    <r>
      <rPr>
        <sz val="8"/>
        <color theme="1"/>
        <rFont val="Calibri Light"/>
        <family val="2"/>
        <scheme val="major"/>
      </rPr>
      <t>(DC Link Choke standard on 30hp and above)</t>
    </r>
  </si>
  <si>
    <t>Output Sine Filter</t>
  </si>
  <si>
    <r>
      <t>System Bypass</t>
    </r>
    <r>
      <rPr>
        <sz val="8"/>
        <color theme="1"/>
        <rFont val="Calibri Light"/>
        <family val="2"/>
        <scheme val="major"/>
      </rPr>
      <t xml:space="preserve"> </t>
    </r>
    <r>
      <rPr>
        <i/>
        <sz val="8"/>
        <color theme="1"/>
        <rFont val="Calibri Light"/>
        <family val="2"/>
        <scheme val="major"/>
      </rPr>
      <t>includes</t>
    </r>
    <r>
      <rPr>
        <sz val="8"/>
        <color theme="1"/>
        <rFont val="Calibri Light"/>
        <family val="2"/>
        <scheme val="major"/>
      </rPr>
      <t xml:space="preserve"> MCCB</t>
    </r>
  </si>
  <si>
    <t xml:space="preserve">Strikesorb </t>
  </si>
  <si>
    <t>Part Number</t>
  </si>
  <si>
    <t>Disconnect &amp; MCCB</t>
  </si>
  <si>
    <t>HOA switch and speed potentiometer</t>
  </si>
  <si>
    <t>Reactor 3%</t>
  </si>
  <si>
    <t>230V 3 Phase</t>
  </si>
  <si>
    <t>240V 3 Phase</t>
  </si>
  <si>
    <t xml:space="preserve">ENTERPRISE </t>
  </si>
  <si>
    <t>ENTERPRISE     1 DXE0XXR-BI</t>
  </si>
  <si>
    <t>DXE005R</t>
  </si>
  <si>
    <t>9 A | 18 A</t>
  </si>
  <si>
    <t>DXE007R</t>
  </si>
  <si>
    <t xml:space="preserve">12 A | 24 A </t>
  </si>
  <si>
    <t>DXE010R</t>
  </si>
  <si>
    <t>16 A | 31 A</t>
  </si>
  <si>
    <t>DXE015R</t>
  </si>
  <si>
    <t>23 A | 46 A</t>
  </si>
  <si>
    <t>DXE020R</t>
  </si>
  <si>
    <t>31 A | 61 A</t>
  </si>
  <si>
    <t>DXE025R</t>
  </si>
  <si>
    <t>38 A | 75 A</t>
  </si>
  <si>
    <t>DXE030R</t>
  </si>
  <si>
    <t>46 A | 91 A</t>
  </si>
  <si>
    <t>ENTERPRISE</t>
  </si>
  <si>
    <t>ENTERPRISE     1 DXE4XXR-BIO</t>
  </si>
  <si>
    <t>DXE405R</t>
  </si>
  <si>
    <t>4.5 A | 9 A</t>
  </si>
  <si>
    <t>DXE407R</t>
  </si>
  <si>
    <t>7 A  | 13 A</t>
  </si>
  <si>
    <t>DXE410R</t>
  </si>
  <si>
    <t>9 A  | 18 A</t>
  </si>
  <si>
    <t>DXE415R</t>
  </si>
  <si>
    <t>12 A  | 24 A</t>
  </si>
  <si>
    <t>DXE420R</t>
  </si>
  <si>
    <t>16 A  | 31 A</t>
  </si>
  <si>
    <t>DXE425R</t>
  </si>
  <si>
    <t>19 A  | 38 A</t>
  </si>
  <si>
    <t>DXE430R</t>
  </si>
  <si>
    <t>23 A  | 46 A</t>
  </si>
  <si>
    <t>DXE440R</t>
  </si>
  <si>
    <t>31 A  | 61 A</t>
  </si>
  <si>
    <t>DXE450R</t>
  </si>
  <si>
    <t>39 A  | 77 A</t>
  </si>
  <si>
    <t>SIGNATURE</t>
  </si>
  <si>
    <t>SIGNATURE     1 DXS4XXR-BHOFS</t>
  </si>
  <si>
    <t>DXS460R</t>
  </si>
  <si>
    <t>46 A  | 91 A</t>
  </si>
  <si>
    <t>DXS475R</t>
  </si>
  <si>
    <t>54 A  | 107 A</t>
  </si>
  <si>
    <t>DXS4100R</t>
  </si>
  <si>
    <t>71 A  | 142 A</t>
  </si>
  <si>
    <t>DXS4125R</t>
  </si>
  <si>
    <t xml:space="preserve">86 A | 172 A </t>
  </si>
  <si>
    <t>DXS4150R</t>
  </si>
  <si>
    <t xml:space="preserve">99 A | 198 A </t>
  </si>
  <si>
    <t>DXS4200R</t>
  </si>
  <si>
    <t xml:space="preserve">125 A | 250 A </t>
  </si>
  <si>
    <t>DXS4250R</t>
  </si>
  <si>
    <t xml:space="preserve">152 A | 304 A </t>
  </si>
  <si>
    <t>DXS4300R</t>
  </si>
  <si>
    <t xml:space="preserve">183 A | 365 A </t>
  </si>
  <si>
    <t>DXS4350R</t>
  </si>
  <si>
    <t xml:space="preserve">208 A | 415 A </t>
  </si>
  <si>
    <t>DXS4400R</t>
  </si>
  <si>
    <t xml:space="preserve">239 A | 478 A </t>
  </si>
  <si>
    <t>PERFORMANCE</t>
  </si>
  <si>
    <t>PERFORMANCE     1 DX4XXXR-QHOFS</t>
  </si>
  <si>
    <t>DX410R</t>
  </si>
  <si>
    <t>DX415R</t>
  </si>
  <si>
    <t>DX420R</t>
  </si>
  <si>
    <t>DX425R</t>
  </si>
  <si>
    <t>DX430R</t>
  </si>
  <si>
    <t>DX440R</t>
  </si>
  <si>
    <t>DX450R</t>
  </si>
  <si>
    <t>DX460R</t>
  </si>
  <si>
    <t>DX475R</t>
  </si>
  <si>
    <t>DX4100R</t>
  </si>
  <si>
    <t>DX4125R</t>
  </si>
  <si>
    <t>DX4150R</t>
  </si>
  <si>
    <t>DX4200R</t>
  </si>
  <si>
    <t>DX4250R</t>
  </si>
  <si>
    <t>DX4300R</t>
  </si>
  <si>
    <t>DX4350R</t>
  </si>
  <si>
    <t>DX4400R</t>
  </si>
  <si>
    <t>DX4500R</t>
  </si>
  <si>
    <r>
      <t xml:space="preserve">Keypad Locking Security Cover </t>
    </r>
    <r>
      <rPr>
        <b/>
        <sz val="10"/>
        <rFont val="Calibri"/>
        <family val="2"/>
        <scheme val="minor"/>
      </rPr>
      <t>Enterprise</t>
    </r>
    <r>
      <rPr>
        <sz val="10"/>
        <rFont val="Calibri"/>
        <family val="2"/>
        <scheme val="minor"/>
      </rPr>
      <t xml:space="preserve"> Frames</t>
    </r>
  </si>
  <si>
    <t>DXLL Series</t>
  </si>
  <si>
    <t>7,8,12,16,17</t>
  </si>
  <si>
    <t>230 V</t>
  </si>
  <si>
    <t>DXLL002</t>
  </si>
  <si>
    <t>DXLL003</t>
  </si>
  <si>
    <t>DXLL005</t>
  </si>
  <si>
    <t>460 V</t>
  </si>
  <si>
    <t>DXLL402</t>
  </si>
  <si>
    <t>4 A</t>
  </si>
  <si>
    <t>DXLL403</t>
  </si>
  <si>
    <t>5.4 A</t>
  </si>
  <si>
    <t>DXLL405</t>
  </si>
  <si>
    <t>DXL Series</t>
  </si>
  <si>
    <t xml:space="preserve"> </t>
  </si>
  <si>
    <r>
      <rPr>
        <sz val="8"/>
        <color theme="1"/>
        <rFont val="Calibri Light"/>
        <family val="2"/>
        <scheme val="major"/>
      </rPr>
      <t xml:space="preserve">Single-Phase Input        </t>
    </r>
    <r>
      <rPr>
        <sz val="12"/>
        <color theme="1"/>
        <rFont val="Calibri Light"/>
        <family val="2"/>
        <scheme val="major"/>
      </rPr>
      <t xml:space="preserve">   Rated Output</t>
    </r>
  </si>
  <si>
    <t>Open</t>
  </si>
  <si>
    <r>
      <rPr>
        <sz val="8"/>
        <color theme="1"/>
        <rFont val="Calibri Light"/>
        <family val="2"/>
        <scheme val="major"/>
      </rPr>
      <t>Three-Phase Input</t>
    </r>
    <r>
      <rPr>
        <sz val="12"/>
        <color theme="1"/>
        <rFont val="Calibri Light"/>
        <family val="2"/>
        <scheme val="major"/>
      </rPr>
      <t xml:space="preserve">              Rated Output</t>
    </r>
  </si>
  <si>
    <t>NEMA 1</t>
  </si>
  <si>
    <t>Six Pulse - Three Phase Input/Output</t>
  </si>
  <si>
    <t>DXL002</t>
  </si>
  <si>
    <t>230V, 3 Phase</t>
  </si>
  <si>
    <t>9 A | 9 A</t>
  </si>
  <si>
    <t>N/A</t>
  </si>
  <si>
    <t>n/a</t>
  </si>
  <si>
    <t>DXL003</t>
  </si>
  <si>
    <t>12 A | 12 A</t>
  </si>
  <si>
    <t>DXL005</t>
  </si>
  <si>
    <t>18 A | 22 A</t>
  </si>
  <si>
    <t>DXL007</t>
  </si>
  <si>
    <t>12 A</t>
  </si>
  <si>
    <t>24 A | 28 A</t>
  </si>
  <si>
    <t>DXL010</t>
  </si>
  <si>
    <t>16 A</t>
  </si>
  <si>
    <t>31 A | 32 A</t>
  </si>
  <si>
    <t>DXL015</t>
  </si>
  <si>
    <t>23 A</t>
  </si>
  <si>
    <t>46 A | 48 A</t>
  </si>
  <si>
    <t>DXL020</t>
  </si>
  <si>
    <t>61 A | 66 A</t>
  </si>
  <si>
    <t>DXL025</t>
  </si>
  <si>
    <t>75 A | 78 A</t>
  </si>
  <si>
    <t>DXL030</t>
  </si>
  <si>
    <t>91 A | 96 A</t>
  </si>
  <si>
    <t>Voltage - Doubling</t>
  </si>
  <si>
    <t>DXL205</t>
  </si>
  <si>
    <t>230V-460V, 3 Phase</t>
  </si>
  <si>
    <t>DXL207</t>
  </si>
  <si>
    <t>DXL210</t>
  </si>
  <si>
    <t>DXL215</t>
  </si>
  <si>
    <t>DXL402</t>
  </si>
  <si>
    <t>460V, 3 Phase</t>
  </si>
  <si>
    <t>4 A | 4 A</t>
  </si>
  <si>
    <t>DXL403</t>
  </si>
  <si>
    <t>5.4 A | 5.4 A</t>
  </si>
  <si>
    <t>DXL405</t>
  </si>
  <si>
    <t>4.5 A</t>
  </si>
  <si>
    <t>9 A | 11 A</t>
  </si>
  <si>
    <t>DXL407</t>
  </si>
  <si>
    <t>7 A</t>
  </si>
  <si>
    <t>13 A | 15 A</t>
  </si>
  <si>
    <t>DXL410</t>
  </si>
  <si>
    <t>DXL415</t>
  </si>
  <si>
    <t>DXL420</t>
  </si>
  <si>
    <t>DXL425</t>
  </si>
  <si>
    <t>19 A</t>
  </si>
  <si>
    <t>38 A | 46 A</t>
  </si>
  <si>
    <t>DXL430</t>
  </si>
  <si>
    <t>DXL440</t>
  </si>
  <si>
    <t>DXL450</t>
  </si>
  <si>
    <t>39 A</t>
  </si>
  <si>
    <t>77 A | 78 A</t>
  </si>
  <si>
    <t>DXL460</t>
  </si>
  <si>
    <t>DXL475</t>
  </si>
  <si>
    <t>54 A</t>
  </si>
  <si>
    <t>107 A | 112 A</t>
  </si>
  <si>
    <t>DXL4100</t>
  </si>
  <si>
    <t>71 A</t>
  </si>
  <si>
    <t>142 A | 145 A</t>
  </si>
  <si>
    <t>DXL4125</t>
  </si>
  <si>
    <t>86 A</t>
  </si>
  <si>
    <t>172 A | 178 A</t>
  </si>
  <si>
    <t>DXL4150</t>
  </si>
  <si>
    <t>99 A</t>
  </si>
  <si>
    <t>198 A | 200 A</t>
  </si>
  <si>
    <t>DXL4200</t>
  </si>
  <si>
    <t>125 A</t>
  </si>
  <si>
    <t>250 A | 268 A</t>
  </si>
  <si>
    <t>DXL4250</t>
  </si>
  <si>
    <t>152 A</t>
  </si>
  <si>
    <t>304 A | 313 A</t>
  </si>
  <si>
    <t>DXL4300</t>
  </si>
  <si>
    <t>183 A</t>
  </si>
  <si>
    <t>365 A</t>
  </si>
  <si>
    <t>365 A | 372 A</t>
  </si>
  <si>
    <t>DXL4350</t>
  </si>
  <si>
    <t>208 A</t>
  </si>
  <si>
    <t>415 A | 427 A</t>
  </si>
  <si>
    <t>DXL4400</t>
  </si>
  <si>
    <t>239 A</t>
  </si>
  <si>
    <t>478 A | 530 A</t>
  </si>
  <si>
    <t>DXL4500</t>
  </si>
  <si>
    <t>295 A</t>
  </si>
  <si>
    <t>35C rating</t>
  </si>
  <si>
    <t>Date</t>
  </si>
  <si>
    <t>Revision</t>
  </si>
  <si>
    <t>RP</t>
  </si>
  <si>
    <t>Change</t>
  </si>
  <si>
    <t>Darren</t>
  </si>
  <si>
    <t>Added Protec back into the Enterprise units</t>
  </si>
  <si>
    <t>1.1.1</t>
  </si>
  <si>
    <t>hid DX4500 and put a note on DXL4500 to be 35 C rated</t>
  </si>
  <si>
    <t>1LHX Series</t>
  </si>
  <si>
    <t>OPEN</t>
  </si>
  <si>
    <t>Active Front End - Single Phase Input / Three-Phase Output</t>
  </si>
  <si>
    <t>1LHX005</t>
  </si>
  <si>
    <t>1LHX007</t>
  </si>
  <si>
    <t>1LHX010</t>
  </si>
  <si>
    <t>1LHX015</t>
  </si>
  <si>
    <t>1LHX020</t>
  </si>
  <si>
    <t>1LHX205</t>
  </si>
  <si>
    <t>1LHX207</t>
  </si>
  <si>
    <t>1LHX210</t>
  </si>
  <si>
    <t>1LHX215</t>
  </si>
  <si>
    <t>1LHX220</t>
  </si>
  <si>
    <t>1LHX225</t>
  </si>
  <si>
    <t>1LHX230</t>
  </si>
  <si>
    <t>1LHX240</t>
  </si>
  <si>
    <t>1LHX250</t>
  </si>
  <si>
    <t>1LHX260</t>
  </si>
  <si>
    <t>1LHX405</t>
  </si>
  <si>
    <t>1LHX407</t>
  </si>
  <si>
    <t>1LHX410</t>
  </si>
  <si>
    <t>1LHX415</t>
  </si>
  <si>
    <t>1LHX420</t>
  </si>
  <si>
    <t>1LHX425</t>
  </si>
  <si>
    <t>1LHX430</t>
  </si>
  <si>
    <t>1LHX440</t>
  </si>
  <si>
    <t>1LHX450</t>
  </si>
  <si>
    <t>1LHX460</t>
  </si>
  <si>
    <t>1LHX475</t>
  </si>
  <si>
    <t>1LHX4100</t>
  </si>
  <si>
    <t>1LHX4125</t>
  </si>
  <si>
    <t>1LHX4150</t>
  </si>
  <si>
    <t>1LHX4200</t>
  </si>
  <si>
    <t>1LHX4250</t>
  </si>
  <si>
    <t>3LHX Series</t>
  </si>
  <si>
    <t>Active Front End - Three Phase Input/Output</t>
  </si>
  <si>
    <t>3LHX005</t>
  </si>
  <si>
    <t>3LHX007</t>
  </si>
  <si>
    <t>3LHX010</t>
  </si>
  <si>
    <t>3LHX015</t>
  </si>
  <si>
    <t>3LHX020</t>
  </si>
  <si>
    <t>3LHX025</t>
  </si>
  <si>
    <t>3LHX030</t>
  </si>
  <si>
    <t>3LHX205</t>
  </si>
  <si>
    <t>3LHX207</t>
  </si>
  <si>
    <t>3LHX210</t>
  </si>
  <si>
    <t>3LHX215</t>
  </si>
  <si>
    <t>3LHX220</t>
  </si>
  <si>
    <t>3LHX230</t>
  </si>
  <si>
    <t>3LHX240</t>
  </si>
  <si>
    <t>3LHX250</t>
  </si>
  <si>
    <t>3LHX260</t>
  </si>
  <si>
    <t>3LHX275</t>
  </si>
  <si>
    <t>3LHX405</t>
  </si>
  <si>
    <t>3LHX407</t>
  </si>
  <si>
    <t>3LHX410</t>
  </si>
  <si>
    <t>3LHX415</t>
  </si>
  <si>
    <t>3LHX420</t>
  </si>
  <si>
    <t>3LHX425</t>
  </si>
  <si>
    <t>3LHX430</t>
  </si>
  <si>
    <t>3LHX440</t>
  </si>
  <si>
    <t>3LHX450</t>
  </si>
  <si>
    <t>3LHX460</t>
  </si>
  <si>
    <t>3LHX475</t>
  </si>
  <si>
    <t>3LHX4100</t>
  </si>
  <si>
    <t>3LHX4125</t>
  </si>
  <si>
    <t>3LHX4150</t>
  </si>
  <si>
    <t>3LHX4200</t>
  </si>
  <si>
    <t>3LHX4250</t>
  </si>
  <si>
    <t>3LHX4300</t>
  </si>
  <si>
    <t>3LHX4350</t>
  </si>
  <si>
    <t>3LHX4400</t>
  </si>
  <si>
    <t>3LHX4450</t>
  </si>
  <si>
    <t>515 A</t>
  </si>
  <si>
    <t>3LHX4500</t>
  </si>
  <si>
    <t>3LHX4600</t>
  </si>
  <si>
    <t>3LHX4700</t>
  </si>
  <si>
    <t>3LHX4900</t>
  </si>
  <si>
    <t>(single phase input only)</t>
  </si>
  <si>
    <t>Standard Drives</t>
  </si>
  <si>
    <t>2HP, Three-Phase, 230 V, VFD</t>
  </si>
  <si>
    <t>3HP, Three-Phase, 230 V, VFD</t>
  </si>
  <si>
    <t>5HP, Three-Phase, 230 V, VFD</t>
  </si>
  <si>
    <t>2HP, Three-Phase, 460 V, VFD</t>
  </si>
  <si>
    <t>3HP, Three-Phase, 460 V, VFD</t>
  </si>
  <si>
    <t>DXLL007</t>
  </si>
  <si>
    <t>DXLL010</t>
  </si>
  <si>
    <t>DXLL015</t>
  </si>
  <si>
    <t>DXLL020</t>
  </si>
  <si>
    <t>DXLL025</t>
  </si>
  <si>
    <t>DXLL030</t>
  </si>
  <si>
    <t>DXLL407</t>
  </si>
  <si>
    <t>DXLL410</t>
  </si>
  <si>
    <t>DXLL415</t>
  </si>
  <si>
    <t>DXLL420</t>
  </si>
  <si>
    <t>DXLL425</t>
  </si>
  <si>
    <t>DXLL430</t>
  </si>
  <si>
    <t>DXLL440</t>
  </si>
  <si>
    <t>DXLL450</t>
  </si>
  <si>
    <t>7.5HP, Three-Phase, 230 V, VFD</t>
  </si>
  <si>
    <t>10HP, Three-Phase, 230 V, VFD</t>
  </si>
  <si>
    <t>15HP, Three-Phase, 230 V, VFD</t>
  </si>
  <si>
    <t>20HP, Three-Phase, 230 V, VFD</t>
  </si>
  <si>
    <t>25HP, Three-Phase, 230 V, VFD</t>
  </si>
  <si>
    <t>30HP, Three-Phase, 230 V, VFD</t>
  </si>
  <si>
    <t>5HP, Three-Phase, 460 V, VFD</t>
  </si>
  <si>
    <t>7.5HP, Three-Phase, 460 V, VFD</t>
  </si>
  <si>
    <t>10HP, Three-Phase, 460 V, VFD</t>
  </si>
  <si>
    <t>15HP, Three-Phase, 460 V, VFD</t>
  </si>
  <si>
    <t>20HP, Three-Phase, 460 V, VFD</t>
  </si>
  <si>
    <t>25HP, Three-Phase, 460 V, VFD</t>
  </si>
  <si>
    <t>30HP, Three-Phase, 460 V, VFD</t>
  </si>
  <si>
    <t>40HP, Three-Phase, 460 V, VFD</t>
  </si>
  <si>
    <t>50HP, Three-Phase, 460 V, VFD</t>
  </si>
  <si>
    <t>3R</t>
  </si>
  <si>
    <t>Enclosure</t>
  </si>
  <si>
    <t>3R Enclosure</t>
  </si>
  <si>
    <t>2.0.0</t>
  </si>
  <si>
    <t>All pricing revised</t>
  </si>
  <si>
    <t>2.1.0</t>
  </si>
  <si>
    <t>SJG</t>
  </si>
  <si>
    <t>P21</t>
  </si>
  <si>
    <t>P31</t>
  </si>
  <si>
    <t>120 V Power Supply</t>
  </si>
  <si>
    <t>150 VA</t>
  </si>
  <si>
    <t>250 VA</t>
  </si>
  <si>
    <t>375 VA</t>
  </si>
  <si>
    <t>Fix 2XD/DXL multiplier calcs, add additional DXLL models, add P21/P31 power supplies</t>
  </si>
  <si>
    <t>E0</t>
  </si>
  <si>
    <t>All NEMA 3R 2XD Series models come standard with a 0-150 psi transducer and 10' lead</t>
  </si>
  <si>
    <t>5HP, Phase Converting, Voltage Doubling, 6-Pulse VFD</t>
  </si>
  <si>
    <t>7.5HP, Phase Converting, Voltage Doubling, 6-Pulse, VFD</t>
  </si>
  <si>
    <t>10HP, Phase Converting, Voltage Doubling, 6-Pulse, VFD</t>
  </si>
  <si>
    <t>155HP, Phase Converting, Voltage Doubling, 6-Pulse, VFD</t>
  </si>
  <si>
    <t>N1</t>
  </si>
  <si>
    <t>Added NEMA 1 2xd and hid DXL2xx</t>
  </si>
  <si>
    <t>2.2.1</t>
  </si>
  <si>
    <t>Remove sine filter option from 3LH4125-4250</t>
  </si>
  <si>
    <t>sine</t>
  </si>
  <si>
    <t>2.2.2</t>
  </si>
  <si>
    <t>fixed filter pricing on sine wave and dv/dt</t>
  </si>
  <si>
    <t>SD002,003, &amp; 005 models come standard with a 0-150 psi transducer and 10' lead</t>
  </si>
  <si>
    <t>Duplex Panels</t>
  </si>
  <si>
    <t>Multiplier</t>
  </si>
  <si>
    <t>VFD Rated Output (Amps)</t>
  </si>
  <si>
    <t>List</t>
  </si>
  <si>
    <t>Standard, General Purpose, Low Voltage, 6-Pulse, AC, VFD's</t>
  </si>
  <si>
    <t>Duplex, 3R, 230V , 3 Phase, General Purpose</t>
  </si>
  <si>
    <t>Duplex, 3R, 460V , 3 Phase, General Purpose</t>
  </si>
  <si>
    <t>X206R-DXL460</t>
  </si>
  <si>
    <t>X206R-DXL475</t>
  </si>
  <si>
    <t>X206R-DXL4100</t>
  </si>
  <si>
    <t>X206R-DXL4125</t>
  </si>
  <si>
    <t>X206R-DXL4150</t>
  </si>
  <si>
    <t>X206R-DXL4200</t>
  </si>
  <si>
    <t>Duplex, 3R, 230V, Phase-Converting, AFE</t>
  </si>
  <si>
    <t>Duplex, 3R, Voltage-Doubling, Phase-Converting, AFE</t>
  </si>
  <si>
    <t>X206R-1LHX230</t>
  </si>
  <si>
    <t>X206R-1LHX240</t>
  </si>
  <si>
    <t>X206R-1LHX250</t>
  </si>
  <si>
    <t>Duplex, 3R, 460V, Phase-Converting, AFE</t>
  </si>
  <si>
    <t>X206R-1LHX460</t>
  </si>
  <si>
    <t>X206R-1LHX475</t>
  </si>
  <si>
    <t>X206R-1LHX4100</t>
  </si>
  <si>
    <t>X206R-1LHX4125</t>
  </si>
  <si>
    <t>X206R-1LHX4150</t>
  </si>
  <si>
    <t>Low Harmonic, Active-Front-End, Low Voltage, Three-Phase Input, AC, VFD's</t>
  </si>
  <si>
    <t>Duplex, 3R, 230V, 3 Phase, AFE</t>
  </si>
  <si>
    <t>Duplex, 3R, Voltage-Doubling, 3 Phase, AFE</t>
  </si>
  <si>
    <t>X206R-3LHX230</t>
  </si>
  <si>
    <t>X206R-3LHX240</t>
  </si>
  <si>
    <t>X206R-3LHX250</t>
  </si>
  <si>
    <t>Duplex, 3R, 460V, 3 Phase, AFE</t>
  </si>
  <si>
    <t>Added new tab for Duplex panels</t>
  </si>
  <si>
    <t>Low Harmonic, Active-Front-End, Low Voltage, Single-Phase Input, AC, VFD's</t>
  </si>
  <si>
    <t>X206R-3LHX460</t>
  </si>
  <si>
    <t>X206R-3LHX475</t>
  </si>
  <si>
    <t>X206R-3LHX4100</t>
  </si>
  <si>
    <t>X206R-3LHX4125</t>
  </si>
  <si>
    <t>X206R-3LHX4150</t>
  </si>
  <si>
    <t>Changed 600+ hp leg kits to be included</t>
  </si>
  <si>
    <t>included</t>
  </si>
  <si>
    <t>Added DX4600+</t>
  </si>
  <si>
    <t>DX4600R</t>
  </si>
  <si>
    <t>DX4700R</t>
  </si>
  <si>
    <t>DX4900R</t>
  </si>
  <si>
    <t>n/a | 730 A</t>
  </si>
  <si>
    <t>n/a | 830 A</t>
  </si>
  <si>
    <t>n/a | 960 A</t>
  </si>
  <si>
    <t>X202R-DXL005</t>
  </si>
  <si>
    <t>X202R-DXL007</t>
  </si>
  <si>
    <t>X202R-DXL010</t>
  </si>
  <si>
    <t>X202R-DXL015</t>
  </si>
  <si>
    <t>X202R-DXL020</t>
  </si>
  <si>
    <t>X202R-DXL025</t>
  </si>
  <si>
    <t>X202R-DXL030</t>
  </si>
  <si>
    <t>X202R-DXL405</t>
  </si>
  <si>
    <t>X202R-DXL407</t>
  </si>
  <si>
    <t>X202R-DXL410</t>
  </si>
  <si>
    <t>X202R-DXL415</t>
  </si>
  <si>
    <t>X202R-DXL420</t>
  </si>
  <si>
    <t>X202R-DXL425</t>
  </si>
  <si>
    <t>X202R-DXL430</t>
  </si>
  <si>
    <t>Hid 1LHX4200-250, Hid 3LHX4450 and N/A a couple others in Open, changed list pricing on 3LHX4350 - 500.  Changed enclosures on duplex</t>
  </si>
  <si>
    <t>Killing ENC7: Hid DX4600 and larger, remove C auxpower from 1LH250, remove Q bypass from 3LH4200, 3LH4250, Remove X auxpower from 1LH4100, Remove C/X auxpower from 1LH4125, 1LH4150</t>
  </si>
  <si>
    <t>303 A | 607 A</t>
  </si>
  <si>
    <t>ENC3</t>
  </si>
  <si>
    <t>3.5.0</t>
  </si>
  <si>
    <t>ENC2</t>
  </si>
  <si>
    <t>ENC4</t>
  </si>
  <si>
    <t>ENC5</t>
  </si>
  <si>
    <t>ENC6</t>
  </si>
  <si>
    <t>NEMA 3R
Enclosure</t>
  </si>
  <si>
    <t>SD002/3</t>
  </si>
  <si>
    <t>SD005</t>
  </si>
  <si>
    <t>NEMA 3R Enclosure</t>
  </si>
  <si>
    <t>Hide DXLL, Add Enclosures, Remove SD AuxPower, Remove 25HP Voltage Doubling 1LH's</t>
  </si>
  <si>
    <t>Enclosure
w/AuxPower</t>
  </si>
  <si>
    <t>Enclosure
With Bypass</t>
  </si>
  <si>
    <t>F</t>
  </si>
  <si>
    <t>LCL</t>
  </si>
  <si>
    <t>3.6.0</t>
  </si>
  <si>
    <t>DD</t>
  </si>
  <si>
    <t>Added LCL</t>
  </si>
  <si>
    <t>LCL Filter</t>
  </si>
  <si>
    <t>X204AR-DXL440</t>
  </si>
  <si>
    <t>X204AR-DXL450</t>
  </si>
  <si>
    <t>X204AR-1LHX005</t>
  </si>
  <si>
    <t>X204AR-1LHX007</t>
  </si>
  <si>
    <t>X204AR-1LHX010</t>
  </si>
  <si>
    <t>X204AR-1LHX015</t>
  </si>
  <si>
    <t>X204AR-1LHX020</t>
  </si>
  <si>
    <t>X204AR-1LHX205</t>
  </si>
  <si>
    <t>X204AR-1LHX207</t>
  </si>
  <si>
    <t>X204AR-1LHX210</t>
  </si>
  <si>
    <t>X204AR-1LHX215</t>
  </si>
  <si>
    <t>X204AR-1LHX220</t>
  </si>
  <si>
    <t>X204AR-1LHX225</t>
  </si>
  <si>
    <t>X204AR-1LHX405</t>
  </si>
  <si>
    <t>X204AR-1LHX407</t>
  </si>
  <si>
    <t>X204AR-1LHX410</t>
  </si>
  <si>
    <t>X204AR-1LHX415</t>
  </si>
  <si>
    <t>X204AR-1LHX420</t>
  </si>
  <si>
    <t>X204AR-1LHX425</t>
  </si>
  <si>
    <t>X204AR-1LHX430</t>
  </si>
  <si>
    <t>X204AR-1LHX440</t>
  </si>
  <si>
    <t>X204AR-1LHX450</t>
  </si>
  <si>
    <t>X204AR-3LHX005</t>
  </si>
  <si>
    <t>X204AR-3LHX007</t>
  </si>
  <si>
    <t>X204AR-3LHX010</t>
  </si>
  <si>
    <t>X204AR-3LHX015</t>
  </si>
  <si>
    <t>X204AR-3LHX020</t>
  </si>
  <si>
    <t>X204AR-3LHX025</t>
  </si>
  <si>
    <t>X204AR-3LHX030</t>
  </si>
  <si>
    <t>X204AR-3LHX205</t>
  </si>
  <si>
    <t>X204AR-3LHX207</t>
  </si>
  <si>
    <t>X204AR-3LHX210</t>
  </si>
  <si>
    <t>X204AR-3LHX215</t>
  </si>
  <si>
    <t>X204AR-3LHX220</t>
  </si>
  <si>
    <t>X204AR-3LHX225</t>
  </si>
  <si>
    <t>X204AR-3LHX405</t>
  </si>
  <si>
    <t>X204AR-3LHX407</t>
  </si>
  <si>
    <t>X204AR-3LHX410</t>
  </si>
  <si>
    <t>X204AR-3LHX415</t>
  </si>
  <si>
    <t>X204AR-3LHX420</t>
  </si>
  <si>
    <t>X204AR-3LHX425</t>
  </si>
  <si>
    <t>X204AR-3LHX430</t>
  </si>
  <si>
    <t>X204AR-3LHX440</t>
  </si>
  <si>
    <t>X204AR-3LHX450</t>
  </si>
  <si>
    <t>3.6.1</t>
  </si>
  <si>
    <t>Removed all 225 models and added an 'A' in duplex X204 models.</t>
  </si>
  <si>
    <t>3.6.2</t>
  </si>
  <si>
    <t>Removed F (LCL) from 1LH Enterprise (temporarily)</t>
  </si>
  <si>
    <t>Pricing increases will go into effect for all products January 1, 2025. All quotations valid for 30 days.</t>
  </si>
  <si>
    <t>3.6.3</t>
  </si>
  <si>
    <t>Removed 1LHX225 (forgotten)</t>
  </si>
  <si>
    <t>3.7.0</t>
  </si>
  <si>
    <t>Added LCL up to 600HP on 3LH</t>
  </si>
  <si>
    <t>3.7.1</t>
  </si>
  <si>
    <t>Hide 3LH &gt; 600 HP</t>
  </si>
  <si>
    <t>3.8.0</t>
  </si>
  <si>
    <t>Hid all Signature panels</t>
  </si>
  <si>
    <t>3.8.1</t>
  </si>
  <si>
    <t>ENC7A</t>
  </si>
  <si>
    <t>Hid 3LHX 350+, 350HP and up are only available in a panel, remove LCL option from some 3LH systems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</si>
</sst>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&quot;$&quot;* #,##0_);_(&quot;$&quot;* \(#,##0\);_(&quot;$&quot;* &quot;-&quot;??_);_(@_)"/>
  </numFmts>
  <fonts count="77">
    <font>
      <sz val="11"/>
      <color theme="1"/>
      <name val="Calibri"/>
      <family val="2"/>
      <scheme val="minor"/>
    </font>
    <font>
      <sz val="8"/>
      <color theme="1"/>
      <name val="Encode Sans Narrow"/>
    </font>
    <font>
      <sz val="11"/>
      <color theme="1"/>
      <name val="Calibri"/>
      <family val="2"/>
      <scheme val="minor"/>
    </font>
    <font>
      <sz val="8"/>
      <color theme="0"/>
      <name val="Calibri"/>
      <family val="2"/>
    </font>
    <font>
      <sz val="8"/>
      <color theme="1"/>
      <name val="Calibri"/>
      <family val="2"/>
    </font>
    <font>
      <sz val="10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Encode Sans Narrow"/>
    </font>
    <font>
      <b/>
      <sz val="12"/>
      <color theme="1"/>
      <name val="Encode Sans Narrow"/>
    </font>
    <font>
      <sz val="12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0"/>
      <color theme="0"/>
      <name val="Calibri"/>
      <family val="2"/>
    </font>
    <font>
      <sz val="11"/>
      <color theme="1"/>
      <name val="Calibri Light"/>
      <family val="2"/>
      <scheme val="major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24"/>
      <color theme="0"/>
      <name val="Calibri"/>
      <family val="2"/>
      <scheme val="minor"/>
    </font>
    <font>
      <b/>
      <sz val="9"/>
      <color theme="1"/>
      <name val="Calibri Light"/>
      <family val="2"/>
      <scheme val="major"/>
    </font>
    <font>
      <b/>
      <sz val="8"/>
      <color theme="1"/>
      <name val="Encode Sans Narrow"/>
    </font>
    <font>
      <b/>
      <sz val="10"/>
      <color theme="1"/>
      <name val="Calibri Light"/>
      <family val="2"/>
      <scheme val="major"/>
    </font>
    <font>
      <b/>
      <sz val="10"/>
      <color theme="0"/>
      <name val="Calibri"/>
      <family val="2"/>
    </font>
    <font>
      <sz val="11"/>
      <name val="Calibri"/>
      <family val="2"/>
      <scheme val="minor"/>
    </font>
    <font>
      <strike/>
      <sz val="8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1"/>
      <color theme="1"/>
      <name val="Encode Sans Narrow"/>
    </font>
    <font>
      <sz val="11"/>
      <color theme="0"/>
      <name val="Calibri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Encode Sans Narrow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Encode Sans Narrow"/>
    </font>
    <font>
      <b/>
      <sz val="10"/>
      <name val="Calibri"/>
      <family val="2"/>
      <scheme val="minor"/>
    </font>
    <font>
      <sz val="11"/>
      <color rgb="FF545454"/>
      <name val="Calibri"/>
      <family val="2"/>
      <scheme val="minor"/>
    </font>
    <font>
      <b/>
      <i/>
      <sz val="11"/>
      <color rgb="FFFFFFFF"/>
      <name val="Calibri"/>
      <family val="2"/>
      <scheme val="minor"/>
    </font>
    <font>
      <b/>
      <sz val="11"/>
      <color rgb="FF54545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</font>
    <font>
      <sz val="14"/>
      <color theme="0"/>
      <name val="Calibri"/>
      <family val="2"/>
    </font>
    <font>
      <sz val="8"/>
      <color theme="1"/>
      <name val="Roboto"/>
    </font>
    <font>
      <b/>
      <sz val="10"/>
      <color rgb="FFFF0000"/>
      <name val="Roboto"/>
    </font>
    <font>
      <b/>
      <sz val="10"/>
      <color theme="1"/>
      <name val="Roboto"/>
    </font>
    <font>
      <b/>
      <i/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theme="1"/>
      <name val="Calibri Light"/>
      <family val="2"/>
      <scheme val="major"/>
    </font>
    <font>
      <b/>
      <i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8"/>
      <color rgb="FFFF0000"/>
      <name val="Acumin Pro Semibold"/>
      <family val="2"/>
    </font>
    <font>
      <sz val="8"/>
      <color theme="1"/>
      <name val="Calibri Light"/>
      <family val="2"/>
      <scheme val="major"/>
    </font>
    <font>
      <i/>
      <sz val="8"/>
      <color theme="1"/>
      <name val="Calibri Light"/>
      <family val="2"/>
      <scheme val="major"/>
    </font>
    <font>
      <sz val="11"/>
      <color rgb="FF414042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20"/>
      <color rgb="FFC00000"/>
      <name val="Calibri"/>
      <family val="2"/>
      <scheme val="minor"/>
    </font>
    <font>
      <sz val="10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Aptos Narrow"/>
      <family val="2"/>
    </font>
  </fonts>
  <fills count="18">
    <fill>
      <patternFill patternType="none"/>
    </fill>
    <fill>
      <patternFill patternType="gray125"/>
    </fill>
    <fill>
      <patternFill patternType="solid">
        <fgColor rgb="FF777777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C7CE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44" fontId="2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6" fillId="0" borderId="0"/>
    <xf numFmtId="0" fontId="30" fillId="10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0" borderId="0"/>
    <xf numFmtId="0" fontId="18" fillId="0" borderId="0"/>
    <xf numFmtId="0" fontId="18" fillId="0" borderId="0"/>
    <xf numFmtId="0" fontId="18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4"/>
    </xf>
    <xf numFmtId="0" fontId="3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0" fontId="5" fillId="0" borderId="2" xfId="0" applyFont="1" applyBorder="1"/>
    <xf numFmtId="0" fontId="5" fillId="0" borderId="2" xfId="0" applyFont="1" applyBorder="1" applyAlignment="1">
      <alignment horizontal="right"/>
    </xf>
    <xf numFmtId="0" fontId="7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64" fontId="7" fillId="2" borderId="0" xfId="0" applyNumberFormat="1" applyFont="1" applyFill="1" applyAlignment="1">
      <alignment vertical="center"/>
    </xf>
    <xf numFmtId="164" fontId="8" fillId="0" borderId="0" xfId="0" applyNumberFormat="1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/>
    <xf numFmtId="0" fontId="5" fillId="0" borderId="0" xfId="0" applyFont="1"/>
    <xf numFmtId="0" fontId="10" fillId="0" borderId="0" xfId="0" applyFont="1" applyAlignment="1">
      <alignment horizontal="right"/>
    </xf>
    <xf numFmtId="0" fontId="11" fillId="0" borderId="4" xfId="0" applyFont="1" applyBorder="1"/>
    <xf numFmtId="0" fontId="12" fillId="0" borderId="0" xfId="0" applyFont="1"/>
    <xf numFmtId="0" fontId="9" fillId="0" borderId="0" xfId="0" applyFont="1" applyAlignment="1">
      <alignment vertical="top" textRotation="90"/>
    </xf>
    <xf numFmtId="0" fontId="14" fillId="0" borderId="0" xfId="0" applyFont="1" applyAlignment="1">
      <alignment vertical="center"/>
    </xf>
    <xf numFmtId="0" fontId="19" fillId="2" borderId="0" xfId="0" applyFont="1" applyFill="1" applyAlignment="1">
      <alignment vertical="center"/>
    </xf>
    <xf numFmtId="0" fontId="11" fillId="0" borderId="2" xfId="0" applyFont="1" applyBorder="1"/>
    <xf numFmtId="0" fontId="11" fillId="0" borderId="2" xfId="0" applyFont="1" applyBorder="1" applyAlignment="1">
      <alignment horizontal="right" wrapText="1"/>
    </xf>
    <xf numFmtId="0" fontId="6" fillId="0" borderId="0" xfId="0" applyFont="1"/>
    <xf numFmtId="0" fontId="3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164" fontId="8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3" fillId="2" borderId="8" xfId="0" applyNumberFormat="1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5" fillId="0" borderId="0" xfId="0" applyFont="1" applyAlignment="1">
      <alignment horizontal="right" wrapText="1"/>
    </xf>
    <xf numFmtId="0" fontId="22" fillId="2" borderId="0" xfId="0" applyFont="1" applyFill="1" applyAlignment="1">
      <alignment vertical="center"/>
    </xf>
    <xf numFmtId="0" fontId="5" fillId="0" borderId="5" xfId="0" applyFont="1" applyBorder="1" applyAlignment="1">
      <alignment horizontal="right" wrapText="1"/>
    </xf>
    <xf numFmtId="0" fontId="23" fillId="4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4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3" fillId="4" borderId="8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5" fillId="0" borderId="15" xfId="0" applyFont="1" applyBorder="1" applyAlignment="1">
      <alignment horizontal="right" wrapText="1"/>
    </xf>
    <xf numFmtId="0" fontId="23" fillId="4" borderId="8" xfId="0" applyFont="1" applyFill="1" applyBorder="1" applyAlignment="1">
      <alignment vertical="center"/>
    </xf>
    <xf numFmtId="0" fontId="7" fillId="2" borderId="8" xfId="0" applyFont="1" applyFill="1" applyBorder="1" applyAlignment="1">
      <alignment horizontal="right" vertical="center"/>
    </xf>
    <xf numFmtId="0" fontId="7" fillId="2" borderId="8" xfId="0" applyFont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164" fontId="3" fillId="2" borderId="7" xfId="0" applyNumberFormat="1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right" wrapText="1"/>
    </xf>
    <xf numFmtId="164" fontId="8" fillId="0" borderId="8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0" fontId="19" fillId="0" borderId="0" xfId="0" applyFont="1" applyAlignment="1">
      <alignment vertical="center"/>
    </xf>
    <xf numFmtId="0" fontId="19" fillId="2" borderId="14" xfId="0" applyFont="1" applyFill="1" applyBorder="1" applyAlignment="1">
      <alignment vertical="center"/>
    </xf>
    <xf numFmtId="0" fontId="6" fillId="0" borderId="15" xfId="0" applyFont="1" applyBorder="1" applyAlignment="1">
      <alignment horizontal="center" vertical="center" wrapText="1"/>
    </xf>
    <xf numFmtId="164" fontId="7" fillId="2" borderId="8" xfId="0" applyNumberFormat="1" applyFont="1" applyFill="1" applyBorder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25" fillId="0" borderId="0" xfId="0" applyFont="1"/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164" fontId="29" fillId="0" borderId="0" xfId="0" applyNumberFormat="1" applyFont="1" applyAlignment="1">
      <alignment horizontal="right" vertical="center"/>
    </xf>
    <xf numFmtId="0" fontId="0" fillId="9" borderId="0" xfId="0" applyFill="1"/>
    <xf numFmtId="0" fontId="0" fillId="0" borderId="0" xfId="0" applyAlignment="1">
      <alignment wrapText="1"/>
    </xf>
    <xf numFmtId="0" fontId="26" fillId="0" borderId="20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5" fillId="0" borderId="2" xfId="0" applyFont="1" applyBorder="1" applyAlignment="1">
      <alignment horizontal="right" wrapText="1"/>
    </xf>
    <xf numFmtId="0" fontId="36" fillId="0" borderId="0" xfId="0" applyFont="1"/>
    <xf numFmtId="0" fontId="33" fillId="4" borderId="0" xfId="0" applyFont="1" applyFill="1" applyAlignment="1">
      <alignment vertical="center"/>
    </xf>
    <xf numFmtId="0" fontId="33" fillId="4" borderId="8" xfId="0" applyFont="1" applyFill="1" applyBorder="1" applyAlignment="1">
      <alignment vertical="center"/>
    </xf>
    <xf numFmtId="0" fontId="33" fillId="4" borderId="19" xfId="0" applyFont="1" applyFill="1" applyBorder="1" applyAlignment="1">
      <alignment vertical="center"/>
    </xf>
    <xf numFmtId="0" fontId="33" fillId="4" borderId="23" xfId="0" applyFont="1" applyFill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0" xfId="0" applyAlignment="1">
      <alignment vertical="center"/>
    </xf>
    <xf numFmtId="164" fontId="0" fillId="0" borderId="8" xfId="0" applyNumberFormat="1" applyBorder="1" applyAlignment="1">
      <alignment vertical="center"/>
    </xf>
    <xf numFmtId="164" fontId="0" fillId="0" borderId="8" xfId="0" applyNumberFormat="1" applyBorder="1" applyAlignment="1">
      <alignment horizontal="right" vertical="center"/>
    </xf>
    <xf numFmtId="0" fontId="37" fillId="2" borderId="0" xfId="0" applyFont="1" applyFill="1" applyAlignment="1">
      <alignment vertical="center"/>
    </xf>
    <xf numFmtId="0" fontId="33" fillId="4" borderId="0" xfId="0" applyFont="1" applyFill="1" applyAlignment="1">
      <alignment horizontal="center" vertical="center"/>
    </xf>
    <xf numFmtId="164" fontId="33" fillId="4" borderId="8" xfId="0" applyNumberFormat="1" applyFont="1" applyFill="1" applyBorder="1" applyAlignment="1">
      <alignment vertical="center"/>
    </xf>
    <xf numFmtId="164" fontId="33" fillId="4" borderId="19" xfId="0" applyNumberFormat="1" applyFont="1" applyFill="1" applyBorder="1" applyAlignment="1">
      <alignment vertical="center"/>
    </xf>
    <xf numFmtId="164" fontId="33" fillId="4" borderId="23" xfId="0" applyNumberFormat="1" applyFont="1" applyFill="1" applyBorder="1" applyAlignment="1">
      <alignment vertical="center"/>
    </xf>
    <xf numFmtId="0" fontId="31" fillId="2" borderId="18" xfId="0" applyFont="1" applyFill="1" applyBorder="1" applyAlignment="1">
      <alignment vertical="center"/>
    </xf>
    <xf numFmtId="0" fontId="31" fillId="2" borderId="0" xfId="0" applyFont="1" applyFill="1" applyAlignment="1">
      <alignment vertical="center"/>
    </xf>
    <xf numFmtId="164" fontId="31" fillId="2" borderId="0" xfId="0" applyNumberFormat="1" applyFont="1" applyFill="1" applyAlignment="1">
      <alignment vertical="center"/>
    </xf>
    <xf numFmtId="9" fontId="1" fillId="0" borderId="0" xfId="0" applyNumberFormat="1" applyFont="1"/>
    <xf numFmtId="0" fontId="5" fillId="0" borderId="24" xfId="0" applyFont="1" applyBorder="1"/>
    <xf numFmtId="0" fontId="37" fillId="2" borderId="0" xfId="0" applyFont="1" applyFill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40" fillId="0" borderId="0" xfId="0" applyFont="1"/>
    <xf numFmtId="0" fontId="0" fillId="0" borderId="1" xfId="0" applyBorder="1" applyAlignment="1">
      <alignment vertical="center"/>
    </xf>
    <xf numFmtId="164" fontId="0" fillId="0" borderId="6" xfId="0" applyNumberFormat="1" applyBorder="1" applyAlignment="1">
      <alignment vertical="center"/>
    </xf>
    <xf numFmtId="0" fontId="42" fillId="0" borderId="0" xfId="0" applyFont="1" applyAlignment="1">
      <alignment vertical="center"/>
    </xf>
    <xf numFmtId="0" fontId="1" fillId="0" borderId="7" xfId="0" applyFont="1" applyBorder="1"/>
    <xf numFmtId="0" fontId="15" fillId="0" borderId="0" xfId="0" applyFont="1"/>
    <xf numFmtId="0" fontId="42" fillId="8" borderId="0" xfId="0" applyFont="1" applyFill="1"/>
    <xf numFmtId="0" fontId="42" fillId="8" borderId="0" xfId="0" applyFont="1" applyFill="1" applyAlignment="1">
      <alignment vertical="center"/>
    </xf>
    <xf numFmtId="164" fontId="41" fillId="8" borderId="8" xfId="0" applyNumberFormat="1" applyFont="1" applyFill="1" applyBorder="1" applyAlignment="1">
      <alignment vertical="center"/>
    </xf>
    <xf numFmtId="0" fontId="42" fillId="0" borderId="0" xfId="0" applyFont="1"/>
    <xf numFmtId="0" fontId="42" fillId="0" borderId="9" xfId="0" applyFont="1" applyBorder="1"/>
    <xf numFmtId="0" fontId="44" fillId="0" borderId="0" xfId="0" applyFont="1"/>
    <xf numFmtId="0" fontId="43" fillId="8" borderId="0" xfId="0" applyFont="1" applyFill="1"/>
    <xf numFmtId="0" fontId="46" fillId="0" borderId="15" xfId="0" applyFont="1" applyBorder="1" applyAlignment="1">
      <alignment vertical="center" wrapText="1"/>
    </xf>
    <xf numFmtId="0" fontId="46" fillId="0" borderId="16" xfId="0" applyFont="1" applyBorder="1" applyAlignment="1">
      <alignment vertical="center" wrapText="1"/>
    </xf>
    <xf numFmtId="0" fontId="46" fillId="0" borderId="17" xfId="0" applyFont="1" applyBorder="1" applyAlignment="1">
      <alignment vertical="center" wrapText="1"/>
    </xf>
    <xf numFmtId="0" fontId="46" fillId="0" borderId="0" xfId="0" applyFont="1" applyAlignment="1">
      <alignment vertical="center" wrapText="1"/>
    </xf>
    <xf numFmtId="0" fontId="47" fillId="0" borderId="7" xfId="0" applyFont="1" applyBorder="1" applyAlignment="1">
      <alignment vertical="center" wrapText="1"/>
    </xf>
    <xf numFmtId="0" fontId="48" fillId="0" borderId="5" xfId="0" applyFont="1" applyBorder="1" applyAlignment="1">
      <alignment vertical="center" wrapText="1"/>
    </xf>
    <xf numFmtId="0" fontId="46" fillId="0" borderId="5" xfId="0" applyFont="1" applyBorder="1" applyAlignment="1">
      <alignment vertical="center" wrapText="1"/>
    </xf>
    <xf numFmtId="164" fontId="0" fillId="0" borderId="25" xfId="0" applyNumberFormat="1" applyBorder="1" applyAlignment="1">
      <alignment vertical="center"/>
    </xf>
    <xf numFmtId="0" fontId="46" fillId="0" borderId="26" xfId="0" applyFont="1" applyBorder="1" applyAlignment="1">
      <alignment vertical="center" wrapText="1"/>
    </xf>
    <xf numFmtId="0" fontId="46" fillId="0" borderId="9" xfId="0" applyFont="1" applyBorder="1" applyAlignment="1">
      <alignment vertical="center" wrapText="1"/>
    </xf>
    <xf numFmtId="0" fontId="0" fillId="0" borderId="5" xfId="0" applyBorder="1"/>
    <xf numFmtId="164" fontId="0" fillId="0" borderId="5" xfId="0" applyNumberFormat="1" applyBorder="1" applyAlignment="1">
      <alignment vertical="center"/>
    </xf>
    <xf numFmtId="0" fontId="38" fillId="0" borderId="0" xfId="6" applyAlignment="1">
      <alignment horizontal="center"/>
    </xf>
    <xf numFmtId="165" fontId="1" fillId="0" borderId="0" xfId="0" applyNumberFormat="1" applyFont="1" applyAlignment="1">
      <alignment wrapText="1"/>
    </xf>
    <xf numFmtId="0" fontId="26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164" fontId="1" fillId="0" borderId="0" xfId="0" applyNumberFormat="1" applyFont="1" applyAlignment="1">
      <alignment horizontal="center"/>
    </xf>
    <xf numFmtId="0" fontId="13" fillId="0" borderId="0" xfId="0" applyFont="1"/>
    <xf numFmtId="0" fontId="6" fillId="0" borderId="0" xfId="0" applyFont="1" applyAlignment="1">
      <alignment horizontal="center" vertical="center" wrapText="1"/>
    </xf>
    <xf numFmtId="164" fontId="7" fillId="4" borderId="0" xfId="0" applyNumberFormat="1" applyFont="1" applyFill="1" applyAlignment="1">
      <alignment vertical="center"/>
    </xf>
    <xf numFmtId="164" fontId="7" fillId="4" borderId="0" xfId="0" applyNumberFormat="1" applyFont="1" applyFill="1" applyAlignment="1">
      <alignment horizontal="center" vertical="center"/>
    </xf>
    <xf numFmtId="164" fontId="7" fillId="4" borderId="25" xfId="0" applyNumberFormat="1" applyFont="1" applyFill="1" applyBorder="1" applyAlignment="1">
      <alignment horizontal="center" vertical="center"/>
    </xf>
    <xf numFmtId="0" fontId="49" fillId="4" borderId="10" xfId="0" applyFont="1" applyFill="1" applyBorder="1" applyAlignment="1">
      <alignment vertical="center" wrapText="1"/>
    </xf>
    <xf numFmtId="0" fontId="49" fillId="4" borderId="1" xfId="0" applyFont="1" applyFill="1" applyBorder="1" applyAlignment="1">
      <alignment horizontal="right" vertical="center" wrapText="1"/>
    </xf>
    <xf numFmtId="0" fontId="31" fillId="2" borderId="0" xfId="0" applyFont="1" applyFill="1" applyAlignment="1">
      <alignment horizontal="center" vertical="center"/>
    </xf>
    <xf numFmtId="0" fontId="31" fillId="2" borderId="8" xfId="0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0" fillId="0" borderId="0" xfId="0" applyNumberFormat="1" applyAlignment="1">
      <alignment horizontal="right" vertical="center"/>
    </xf>
    <xf numFmtId="0" fontId="50" fillId="0" borderId="0" xfId="0" applyFont="1"/>
    <xf numFmtId="164" fontId="0" fillId="0" borderId="1" xfId="0" applyNumberFormat="1" applyBorder="1" applyAlignment="1">
      <alignment vertical="center"/>
    </xf>
    <xf numFmtId="0" fontId="49" fillId="4" borderId="0" xfId="0" applyFont="1" applyFill="1" applyAlignment="1">
      <alignment vertical="center"/>
    </xf>
    <xf numFmtId="0" fontId="49" fillId="4" borderId="18" xfId="0" applyFont="1" applyFill="1" applyBorder="1" applyAlignment="1">
      <alignment vertical="center"/>
    </xf>
    <xf numFmtId="0" fontId="49" fillId="4" borderId="0" xfId="0" applyFont="1" applyFill="1" applyAlignment="1">
      <alignment horizontal="center" vertical="center"/>
    </xf>
    <xf numFmtId="0" fontId="54" fillId="4" borderId="0" xfId="0" applyFont="1" applyFill="1" applyAlignment="1">
      <alignment horizontal="center" vertical="center"/>
    </xf>
    <xf numFmtId="0" fontId="54" fillId="4" borderId="0" xfId="0" applyFont="1" applyFill="1" applyAlignment="1">
      <alignment vertical="center"/>
    </xf>
    <xf numFmtId="0" fontId="55" fillId="4" borderId="0" xfId="0" applyFont="1" applyFill="1" applyAlignment="1">
      <alignment vertical="center"/>
    </xf>
    <xf numFmtId="0" fontId="56" fillId="4" borderId="0" xfId="0" applyFont="1" applyFill="1" applyAlignment="1">
      <alignment vertical="center"/>
    </xf>
    <xf numFmtId="0" fontId="56" fillId="4" borderId="8" xfId="0" applyFont="1" applyFill="1" applyBorder="1" applyAlignment="1">
      <alignment vertical="center"/>
    </xf>
    <xf numFmtId="0" fontId="55" fillId="2" borderId="0" xfId="0" applyFont="1" applyFill="1" applyAlignment="1">
      <alignment vertical="center"/>
    </xf>
    <xf numFmtId="0" fontId="56" fillId="2" borderId="0" xfId="0" applyFont="1" applyFill="1" applyAlignment="1">
      <alignment vertical="center"/>
    </xf>
    <xf numFmtId="164" fontId="54" fillId="2" borderId="0" xfId="0" applyNumberFormat="1" applyFont="1" applyFill="1" applyAlignment="1">
      <alignment vertical="center"/>
    </xf>
    <xf numFmtId="164" fontId="54" fillId="2" borderId="0" xfId="0" applyNumberFormat="1" applyFont="1" applyFill="1" applyAlignment="1">
      <alignment horizontal="center" vertical="center"/>
    </xf>
    <xf numFmtId="164" fontId="56" fillId="2" borderId="0" xfId="0" applyNumberFormat="1" applyFont="1" applyFill="1" applyAlignment="1">
      <alignment vertical="center"/>
    </xf>
    <xf numFmtId="41" fontId="37" fillId="11" borderId="16" xfId="11" applyFont="1" applyFill="1" applyBorder="1" applyAlignment="1" applyProtection="1">
      <alignment vertical="center"/>
      <protection locked="0"/>
    </xf>
    <xf numFmtId="41" fontId="22" fillId="11" borderId="15" xfId="11" applyFont="1" applyFill="1" applyBorder="1" applyAlignment="1" applyProtection="1">
      <alignment vertical="center"/>
      <protection locked="0"/>
    </xf>
    <xf numFmtId="0" fontId="32" fillId="0" borderId="0" xfId="5" applyFont="1" applyFill="1" applyBorder="1" applyAlignment="1">
      <alignment horizontal="center"/>
    </xf>
    <xf numFmtId="0" fontId="53" fillId="6" borderId="0" xfId="0" applyFont="1" applyFill="1" applyAlignment="1">
      <alignment vertical="center"/>
    </xf>
    <xf numFmtId="0" fontId="53" fillId="6" borderId="0" xfId="0" applyFont="1" applyFill="1" applyAlignment="1">
      <alignment horizontal="right" vertical="center"/>
    </xf>
    <xf numFmtId="0" fontId="53" fillId="6" borderId="0" xfId="0" applyFont="1" applyFill="1" applyAlignment="1">
      <alignment horizontal="center" vertical="center"/>
    </xf>
    <xf numFmtId="164" fontId="53" fillId="6" borderId="8" xfId="0" applyNumberFormat="1" applyFont="1" applyFill="1" applyBorder="1" applyAlignment="1">
      <alignment vertical="center"/>
    </xf>
    <xf numFmtId="164" fontId="53" fillId="6" borderId="8" xfId="0" applyNumberFormat="1" applyFont="1" applyFill="1" applyBorder="1" applyAlignment="1">
      <alignment horizontal="right" vertical="center"/>
    </xf>
    <xf numFmtId="164" fontId="53" fillId="6" borderId="23" xfId="0" applyNumberFormat="1" applyFont="1" applyFill="1" applyBorder="1" applyAlignment="1">
      <alignment horizontal="right" vertical="center"/>
    </xf>
    <xf numFmtId="0" fontId="53" fillId="0" borderId="0" xfId="0" applyFont="1" applyAlignment="1">
      <alignment vertical="center"/>
    </xf>
    <xf numFmtId="0" fontId="53" fillId="0" borderId="0" xfId="0" applyFont="1" applyAlignment="1">
      <alignment horizontal="right" vertical="center"/>
    </xf>
    <xf numFmtId="0" fontId="53" fillId="0" borderId="0" xfId="0" applyFont="1" applyAlignment="1">
      <alignment horizontal="center" vertical="center"/>
    </xf>
    <xf numFmtId="164" fontId="53" fillId="0" borderId="0" xfId="0" applyNumberFormat="1" applyFont="1" applyAlignment="1">
      <alignment vertical="center"/>
    </xf>
    <xf numFmtId="164" fontId="53" fillId="0" borderId="8" xfId="0" applyNumberFormat="1" applyFont="1" applyBorder="1" applyAlignment="1">
      <alignment vertical="center"/>
    </xf>
    <xf numFmtId="164" fontId="53" fillId="0" borderId="7" xfId="0" applyNumberFormat="1" applyFont="1" applyBorder="1" applyAlignment="1">
      <alignment vertical="center"/>
    </xf>
    <xf numFmtId="164" fontId="52" fillId="0" borderId="8" xfId="0" applyNumberFormat="1" applyFont="1" applyBorder="1" applyAlignment="1">
      <alignment horizontal="right" vertical="center"/>
    </xf>
    <xf numFmtId="164" fontId="53" fillId="0" borderId="8" xfId="0" applyNumberFormat="1" applyFont="1" applyBorder="1" applyAlignment="1">
      <alignment horizontal="right" vertical="center"/>
    </xf>
    <xf numFmtId="164" fontId="53" fillId="0" borderId="23" xfId="0" applyNumberFormat="1" applyFont="1" applyBorder="1" applyAlignment="1">
      <alignment horizontal="right" vertical="center"/>
    </xf>
    <xf numFmtId="164" fontId="53" fillId="6" borderId="0" xfId="0" applyNumberFormat="1" applyFont="1" applyFill="1" applyAlignment="1">
      <alignment vertical="center"/>
    </xf>
    <xf numFmtId="164" fontId="53" fillId="6" borderId="7" xfId="0" applyNumberFormat="1" applyFont="1" applyFill="1" applyBorder="1" applyAlignment="1">
      <alignment vertical="center"/>
    </xf>
    <xf numFmtId="164" fontId="52" fillId="6" borderId="8" xfId="0" applyNumberFormat="1" applyFont="1" applyFill="1" applyBorder="1" applyAlignment="1">
      <alignment horizontal="right" vertical="center"/>
    </xf>
    <xf numFmtId="0" fontId="53" fillId="5" borderId="0" xfId="0" applyFont="1" applyFill="1" applyAlignment="1">
      <alignment vertical="center"/>
    </xf>
    <xf numFmtId="0" fontId="53" fillId="5" borderId="0" xfId="0" applyFont="1" applyFill="1" applyAlignment="1">
      <alignment horizontal="right" vertical="center"/>
    </xf>
    <xf numFmtId="0" fontId="53" fillId="5" borderId="0" xfId="0" applyFont="1" applyFill="1" applyAlignment="1">
      <alignment horizontal="center" vertical="center"/>
    </xf>
    <xf numFmtId="164" fontId="53" fillId="5" borderId="0" xfId="0" applyNumberFormat="1" applyFont="1" applyFill="1" applyAlignment="1">
      <alignment vertical="center"/>
    </xf>
    <xf numFmtId="164" fontId="53" fillId="5" borderId="8" xfId="0" applyNumberFormat="1" applyFont="1" applyFill="1" applyBorder="1" applyAlignment="1">
      <alignment vertical="center"/>
    </xf>
    <xf numFmtId="164" fontId="53" fillId="5" borderId="7" xfId="0" applyNumberFormat="1" applyFont="1" applyFill="1" applyBorder="1" applyAlignment="1">
      <alignment vertical="center"/>
    </xf>
    <xf numFmtId="164" fontId="53" fillId="0" borderId="23" xfId="0" applyNumberFormat="1" applyFont="1" applyBorder="1" applyAlignment="1">
      <alignment vertical="center"/>
    </xf>
    <xf numFmtId="0" fontId="52" fillId="0" borderId="0" xfId="0" applyFont="1" applyAlignment="1">
      <alignment vertical="center"/>
    </xf>
    <xf numFmtId="0" fontId="52" fillId="0" borderId="0" xfId="0" applyFont="1" applyAlignment="1">
      <alignment horizontal="right" vertical="center"/>
    </xf>
    <xf numFmtId="0" fontId="52" fillId="0" borderId="0" xfId="0" applyFont="1" applyAlignment="1">
      <alignment horizontal="center" vertical="center"/>
    </xf>
    <xf numFmtId="164" fontId="52" fillId="0" borderId="0" xfId="0" applyNumberFormat="1" applyFont="1" applyAlignment="1">
      <alignment vertical="center"/>
    </xf>
    <xf numFmtId="164" fontId="52" fillId="0" borderId="8" xfId="0" applyNumberFormat="1" applyFont="1" applyBorder="1" applyAlignment="1">
      <alignment vertical="center"/>
    </xf>
    <xf numFmtId="164" fontId="52" fillId="0" borderId="7" xfId="0" applyNumberFormat="1" applyFont="1" applyBorder="1" applyAlignment="1">
      <alignment vertical="center"/>
    </xf>
    <xf numFmtId="164" fontId="53" fillId="5" borderId="8" xfId="0" applyNumberFormat="1" applyFont="1" applyFill="1" applyBorder="1" applyAlignment="1">
      <alignment horizontal="right" vertical="center"/>
    </xf>
    <xf numFmtId="164" fontId="52" fillId="5" borderId="0" xfId="0" applyNumberFormat="1" applyFont="1" applyFill="1" applyAlignment="1">
      <alignment vertical="center"/>
    </xf>
    <xf numFmtId="0" fontId="53" fillId="7" borderId="0" xfId="0" applyFont="1" applyFill="1" applyAlignment="1">
      <alignment vertical="center"/>
    </xf>
    <xf numFmtId="0" fontId="53" fillId="7" borderId="0" xfId="0" applyFont="1" applyFill="1" applyAlignment="1">
      <alignment horizontal="right" vertical="center"/>
    </xf>
    <xf numFmtId="0" fontId="53" fillId="7" borderId="0" xfId="0" applyFont="1" applyFill="1" applyAlignment="1">
      <alignment horizontal="center" vertical="center"/>
    </xf>
    <xf numFmtId="164" fontId="53" fillId="7" borderId="0" xfId="0" applyNumberFormat="1" applyFont="1" applyFill="1" applyAlignment="1">
      <alignment vertical="center"/>
    </xf>
    <xf numFmtId="164" fontId="53" fillId="7" borderId="8" xfId="0" applyNumberFormat="1" applyFont="1" applyFill="1" applyBorder="1" applyAlignment="1">
      <alignment vertical="center"/>
    </xf>
    <xf numFmtId="164" fontId="53" fillId="7" borderId="7" xfId="0" applyNumberFormat="1" applyFont="1" applyFill="1" applyBorder="1" applyAlignment="1">
      <alignment vertical="center"/>
    </xf>
    <xf numFmtId="164" fontId="53" fillId="7" borderId="8" xfId="0" applyNumberFormat="1" applyFont="1" applyFill="1" applyBorder="1" applyAlignment="1">
      <alignment horizontal="right" vertical="center"/>
    </xf>
    <xf numFmtId="164" fontId="53" fillId="7" borderId="23" xfId="0" applyNumberFormat="1" applyFont="1" applyFill="1" applyBorder="1" applyAlignment="1">
      <alignment vertical="center"/>
    </xf>
    <xf numFmtId="0" fontId="0" fillId="6" borderId="0" xfId="0" applyFill="1" applyAlignment="1">
      <alignment vertical="center"/>
    </xf>
    <xf numFmtId="0" fontId="0" fillId="6" borderId="0" xfId="0" applyFill="1" applyAlignment="1">
      <alignment horizontal="center" vertical="center"/>
    </xf>
    <xf numFmtId="164" fontId="0" fillId="6" borderId="8" xfId="0" applyNumberFormat="1" applyFill="1" applyBorder="1" applyAlignment="1">
      <alignment vertical="center"/>
    </xf>
    <xf numFmtId="164" fontId="0" fillId="6" borderId="8" xfId="0" applyNumberFormat="1" applyFill="1" applyBorder="1" applyAlignment="1">
      <alignment horizontal="right" vertical="center"/>
    </xf>
    <xf numFmtId="164" fontId="28" fillId="0" borderId="8" xfId="0" applyNumberFormat="1" applyFont="1" applyBorder="1" applyAlignment="1">
      <alignment horizontal="right" vertical="center"/>
    </xf>
    <xf numFmtId="164" fontId="0" fillId="6" borderId="0" xfId="0" applyNumberFormat="1" applyFill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164" fontId="28" fillId="0" borderId="0" xfId="0" applyNumberFormat="1" applyFont="1" applyAlignment="1">
      <alignment vertical="center"/>
    </xf>
    <xf numFmtId="164" fontId="28" fillId="0" borderId="0" xfId="0" applyNumberFormat="1" applyFont="1" applyAlignment="1">
      <alignment horizontal="right" vertical="center"/>
    </xf>
    <xf numFmtId="0" fontId="28" fillId="7" borderId="0" xfId="0" applyFont="1" applyFill="1" applyAlignment="1">
      <alignment vertical="center"/>
    </xf>
    <xf numFmtId="0" fontId="28" fillId="7" borderId="0" xfId="0" applyFont="1" applyFill="1" applyAlignment="1">
      <alignment horizontal="center" vertical="center"/>
    </xf>
    <xf numFmtId="164" fontId="28" fillId="7" borderId="0" xfId="0" applyNumberFormat="1" applyFont="1" applyFill="1" applyAlignment="1">
      <alignment vertical="center"/>
    </xf>
    <xf numFmtId="164" fontId="28" fillId="7" borderId="8" xfId="0" applyNumberFormat="1" applyFont="1" applyFill="1" applyBorder="1" applyAlignment="1">
      <alignment vertical="center"/>
    </xf>
    <xf numFmtId="164" fontId="28" fillId="7" borderId="8" xfId="0" applyNumberFormat="1" applyFont="1" applyFill="1" applyBorder="1" applyAlignment="1">
      <alignment horizontal="right" vertical="center"/>
    </xf>
    <xf numFmtId="164" fontId="28" fillId="7" borderId="8" xfId="1" applyNumberFormat="1" applyFont="1" applyFill="1" applyBorder="1" applyAlignment="1">
      <alignment horizontal="right" vertical="center"/>
    </xf>
    <xf numFmtId="164" fontId="28" fillId="0" borderId="8" xfId="0" applyNumberFormat="1" applyFont="1" applyBorder="1" applyAlignment="1">
      <alignment vertical="center"/>
    </xf>
    <xf numFmtId="164" fontId="28" fillId="0" borderId="8" xfId="1" applyNumberFormat="1" applyFont="1" applyFill="1" applyBorder="1" applyAlignment="1">
      <alignment horizontal="right" vertical="center"/>
    </xf>
    <xf numFmtId="164" fontId="0" fillId="0" borderId="8" xfId="1" applyNumberFormat="1" applyFont="1" applyFill="1" applyBorder="1" applyAlignment="1">
      <alignment horizontal="right" vertical="center"/>
    </xf>
    <xf numFmtId="0" fontId="0" fillId="7" borderId="0" xfId="0" applyFill="1" applyAlignment="1">
      <alignment vertical="center"/>
    </xf>
    <xf numFmtId="0" fontId="0" fillId="7" borderId="0" xfId="0" applyFill="1" applyAlignment="1">
      <alignment horizontal="center" vertical="center"/>
    </xf>
    <xf numFmtId="164" fontId="0" fillId="7" borderId="8" xfId="0" applyNumberFormat="1" applyFill="1" applyBorder="1" applyAlignment="1">
      <alignment vertical="center"/>
    </xf>
    <xf numFmtId="164" fontId="0" fillId="7" borderId="0" xfId="0" applyNumberFormat="1" applyFill="1" applyAlignment="1">
      <alignment vertical="center"/>
    </xf>
    <xf numFmtId="164" fontId="0" fillId="7" borderId="8" xfId="0" applyNumberFormat="1" applyFill="1" applyBorder="1" applyAlignment="1">
      <alignment horizontal="right" vertical="center"/>
    </xf>
    <xf numFmtId="164" fontId="0" fillId="7" borderId="8" xfId="1" applyNumberFormat="1" applyFont="1" applyFill="1" applyBorder="1" applyAlignment="1">
      <alignment horizontal="right" vertical="center"/>
    </xf>
    <xf numFmtId="0" fontId="25" fillId="0" borderId="13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35" fillId="0" borderId="0" xfId="0" applyFont="1" applyAlignment="1">
      <alignment horizontal="right" wrapText="1"/>
    </xf>
    <xf numFmtId="0" fontId="20" fillId="0" borderId="0" xfId="0" applyFont="1" applyAlignment="1">
      <alignment horizontal="center" wrapText="1"/>
    </xf>
    <xf numFmtId="0" fontId="11" fillId="0" borderId="4" xfId="0" applyFont="1" applyBorder="1" applyAlignment="1">
      <alignment horizontal="center"/>
    </xf>
    <xf numFmtId="1" fontId="0" fillId="0" borderId="0" xfId="0" applyNumberFormat="1" applyAlignment="1">
      <alignment horizontal="center"/>
    </xf>
    <xf numFmtId="0" fontId="25" fillId="0" borderId="20" xfId="0" applyFont="1" applyBorder="1" applyAlignment="1">
      <alignment horizontal="center"/>
    </xf>
    <xf numFmtId="0" fontId="51" fillId="0" borderId="0" xfId="0" applyFont="1" applyAlignment="1">
      <alignment horizontal="left" vertical="center"/>
    </xf>
    <xf numFmtId="0" fontId="51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0" fontId="3" fillId="4" borderId="14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164" fontId="53" fillId="5" borderId="23" xfId="0" applyNumberFormat="1" applyFont="1" applyFill="1" applyBorder="1" applyAlignment="1">
      <alignment horizontal="right" vertical="center"/>
    </xf>
    <xf numFmtId="164" fontId="7" fillId="2" borderId="14" xfId="0" applyNumberFormat="1" applyFont="1" applyFill="1" applyBorder="1" applyAlignment="1">
      <alignment vertical="center"/>
    </xf>
    <xf numFmtId="164" fontId="3" fillId="2" borderId="14" xfId="0" applyNumberFormat="1" applyFont="1" applyFill="1" applyBorder="1" applyAlignment="1">
      <alignment vertical="center"/>
    </xf>
    <xf numFmtId="164" fontId="53" fillId="7" borderId="23" xfId="0" applyNumberFormat="1" applyFont="1" applyFill="1" applyBorder="1" applyAlignment="1">
      <alignment horizontal="right" vertical="center"/>
    </xf>
    <xf numFmtId="0" fontId="26" fillId="0" borderId="33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3" fillId="4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164" fontId="53" fillId="6" borderId="19" xfId="0" applyNumberFormat="1" applyFont="1" applyFill="1" applyBorder="1" applyAlignment="1">
      <alignment vertical="center"/>
    </xf>
    <xf numFmtId="164" fontId="53" fillId="0" borderId="19" xfId="0" applyNumberFormat="1" applyFont="1" applyBorder="1" applyAlignment="1">
      <alignment vertical="center"/>
    </xf>
    <xf numFmtId="0" fontId="3" fillId="4" borderId="19" xfId="0" applyFont="1" applyFill="1" applyBorder="1" applyAlignment="1">
      <alignment vertical="center"/>
    </xf>
    <xf numFmtId="164" fontId="3" fillId="2" borderId="19" xfId="0" applyNumberFormat="1" applyFont="1" applyFill="1" applyBorder="1" applyAlignment="1">
      <alignment vertical="center"/>
    </xf>
    <xf numFmtId="0" fontId="19" fillId="2" borderId="19" xfId="0" applyFont="1" applyFill="1" applyBorder="1" applyAlignment="1">
      <alignment vertical="center"/>
    </xf>
    <xf numFmtId="0" fontId="12" fillId="8" borderId="29" xfId="0" applyFont="1" applyFill="1" applyBorder="1" applyAlignment="1">
      <alignment horizontal="center" vertical="center"/>
    </xf>
    <xf numFmtId="0" fontId="12" fillId="8" borderId="32" xfId="0" applyFont="1" applyFill="1" applyBorder="1" applyAlignment="1">
      <alignment horizontal="center" vertical="center"/>
    </xf>
    <xf numFmtId="0" fontId="25" fillId="0" borderId="36" xfId="0" applyFont="1" applyBorder="1" applyAlignment="1">
      <alignment horizontal="center"/>
    </xf>
    <xf numFmtId="0" fontId="25" fillId="0" borderId="37" xfId="0" applyFont="1" applyBorder="1" applyAlignment="1">
      <alignment horizontal="center"/>
    </xf>
    <xf numFmtId="0" fontId="24" fillId="0" borderId="37" xfId="0" applyFont="1" applyBorder="1" applyAlignment="1">
      <alignment horizontal="center"/>
    </xf>
    <xf numFmtId="0" fontId="25" fillId="0" borderId="38" xfId="0" applyFont="1" applyBorder="1" applyAlignment="1">
      <alignment horizontal="center"/>
    </xf>
    <xf numFmtId="164" fontId="53" fillId="8" borderId="8" xfId="0" applyNumberFormat="1" applyFont="1" applyFill="1" applyBorder="1" applyAlignment="1">
      <alignment vertical="center"/>
    </xf>
    <xf numFmtId="164" fontId="53" fillId="8" borderId="8" xfId="0" applyNumberFormat="1" applyFont="1" applyFill="1" applyBorder="1" applyAlignment="1">
      <alignment horizontal="right" vertical="center"/>
    </xf>
    <xf numFmtId="164" fontId="53" fillId="13" borderId="8" xfId="0" applyNumberFormat="1" applyFont="1" applyFill="1" applyBorder="1" applyAlignment="1">
      <alignment vertical="center"/>
    </xf>
    <xf numFmtId="0" fontId="0" fillId="0" borderId="14" xfId="0" applyBorder="1"/>
    <xf numFmtId="0" fontId="0" fillId="0" borderId="17" xfId="0" applyBorder="1" applyAlignment="1">
      <alignment horizontal="center"/>
    </xf>
    <xf numFmtId="0" fontId="36" fillId="0" borderId="0" xfId="0" applyFont="1" applyAlignment="1">
      <alignment horizontal="center"/>
    </xf>
    <xf numFmtId="41" fontId="37" fillId="11" borderId="16" xfId="1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right" vertical="center"/>
    </xf>
    <xf numFmtId="0" fontId="11" fillId="0" borderId="4" xfId="0" applyFont="1" applyBorder="1" applyAlignment="1">
      <alignment vertical="center"/>
    </xf>
    <xf numFmtId="0" fontId="50" fillId="0" borderId="0" xfId="0" applyFont="1" applyAlignment="1">
      <alignment vertical="center"/>
    </xf>
    <xf numFmtId="0" fontId="56" fillId="4" borderId="0" xfId="0" applyFont="1" applyFill="1" applyAlignment="1">
      <alignment horizontal="center" vertical="center"/>
    </xf>
    <xf numFmtId="0" fontId="56" fillId="2" borderId="0" xfId="0" applyFont="1" applyFill="1" applyAlignment="1">
      <alignment horizontal="center" vertical="center"/>
    </xf>
    <xf numFmtId="0" fontId="54" fillId="2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43" fillId="0" borderId="0" xfId="0" applyFont="1" applyAlignment="1">
      <alignment vertical="center"/>
    </xf>
    <xf numFmtId="0" fontId="43" fillId="0" borderId="0" xfId="0" applyFont="1"/>
    <xf numFmtId="0" fontId="43" fillId="8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0" fillId="14" borderId="0" xfId="0" applyFill="1" applyAlignment="1">
      <alignment vertical="center"/>
    </xf>
    <xf numFmtId="164" fontId="0" fillId="14" borderId="0" xfId="0" applyNumberFormat="1" applyFill="1" applyAlignment="1">
      <alignment vertical="center"/>
    </xf>
    <xf numFmtId="0" fontId="0" fillId="15" borderId="0" xfId="0" applyFill="1" applyAlignment="1">
      <alignment vertical="center"/>
    </xf>
    <xf numFmtId="164" fontId="0" fillId="15" borderId="0" xfId="0" applyNumberFormat="1" applyFill="1" applyAlignment="1">
      <alignment vertical="center"/>
    </xf>
    <xf numFmtId="0" fontId="36" fillId="0" borderId="1" xfId="0" applyFont="1" applyBorder="1"/>
    <xf numFmtId="0" fontId="11" fillId="0" borderId="5" xfId="0" applyFont="1" applyBorder="1" applyAlignment="1">
      <alignment horizontal="center" vertical="center" wrapText="1"/>
    </xf>
    <xf numFmtId="0" fontId="28" fillId="0" borderId="16" xfId="0" applyFont="1" applyBorder="1" applyAlignment="1">
      <alignment vertical="center"/>
    </xf>
    <xf numFmtId="0" fontId="31" fillId="0" borderId="16" xfId="0" applyFont="1" applyBorder="1" applyAlignment="1">
      <alignment vertical="center"/>
    </xf>
    <xf numFmtId="164" fontId="28" fillId="0" borderId="16" xfId="0" applyNumberFormat="1" applyFont="1" applyBorder="1" applyAlignment="1">
      <alignment vertical="center"/>
    </xf>
    <xf numFmtId="164" fontId="31" fillId="0" borderId="16" xfId="0" applyNumberFormat="1" applyFont="1" applyBorder="1" applyAlignment="1">
      <alignment vertical="center"/>
    </xf>
    <xf numFmtId="164" fontId="28" fillId="0" borderId="16" xfId="0" applyNumberFormat="1" applyFont="1" applyBorder="1" applyAlignment="1">
      <alignment horizontal="center" vertical="center"/>
    </xf>
    <xf numFmtId="164" fontId="28" fillId="0" borderId="5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28" fillId="15" borderId="0" xfId="0" applyFont="1" applyFill="1"/>
    <xf numFmtId="0" fontId="28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41" fillId="15" borderId="8" xfId="0" applyNumberFormat="1" applyFont="1" applyFill="1" applyBorder="1" applyAlignment="1">
      <alignment vertical="center"/>
    </xf>
    <xf numFmtId="0" fontId="0" fillId="15" borderId="0" xfId="0" applyFill="1"/>
    <xf numFmtId="0" fontId="1" fillId="15" borderId="0" xfId="0" applyFont="1" applyFill="1"/>
    <xf numFmtId="0" fontId="47" fillId="0" borderId="0" xfId="0" applyFont="1" applyAlignment="1">
      <alignment vertical="center" wrapText="1"/>
    </xf>
    <xf numFmtId="166" fontId="28" fillId="0" borderId="17" xfId="1" applyNumberFormat="1" applyFont="1" applyBorder="1" applyAlignment="1">
      <alignment vertical="center"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164" fontId="42" fillId="8" borderId="8" xfId="0" applyNumberFormat="1" applyFont="1" applyFill="1" applyBorder="1" applyAlignment="1">
      <alignment vertical="center"/>
    </xf>
    <xf numFmtId="0" fontId="42" fillId="8" borderId="9" xfId="0" applyFont="1" applyFill="1" applyBorder="1"/>
    <xf numFmtId="164" fontId="42" fillId="15" borderId="8" xfId="0" applyNumberFormat="1" applyFont="1" applyFill="1" applyBorder="1" applyAlignment="1">
      <alignment vertical="center"/>
    </xf>
    <xf numFmtId="0" fontId="5" fillId="0" borderId="3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4" fontId="13" fillId="0" borderId="1" xfId="0" applyNumberFormat="1" applyFont="1" applyBorder="1"/>
    <xf numFmtId="0" fontId="13" fillId="0" borderId="1" xfId="0" applyFont="1" applyBorder="1" applyAlignment="1">
      <alignment horizontal="left"/>
    </xf>
    <xf numFmtId="0" fontId="13" fillId="0" borderId="1" xfId="0" applyFont="1" applyBorder="1"/>
    <xf numFmtId="14" fontId="0" fillId="0" borderId="0" xfId="0" applyNumberFormat="1"/>
    <xf numFmtId="164" fontId="0" fillId="0" borderId="0" xfId="0" applyNumberFormat="1" applyAlignment="1">
      <alignment horizontal="center"/>
    </xf>
    <xf numFmtId="164" fontId="0" fillId="0" borderId="0" xfId="0" applyNumberFormat="1"/>
    <xf numFmtId="1" fontId="0" fillId="0" borderId="0" xfId="0" applyNumberFormat="1"/>
    <xf numFmtId="0" fontId="66" fillId="4" borderId="0" xfId="0" applyFont="1" applyFill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0" fillId="14" borderId="0" xfId="0" applyFill="1" applyAlignment="1">
      <alignment horizontal="left" vertical="center"/>
    </xf>
    <xf numFmtId="0" fontId="0" fillId="15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9" fontId="0" fillId="0" borderId="0" xfId="0" applyNumberFormat="1"/>
    <xf numFmtId="0" fontId="50" fillId="0" borderId="0" xfId="0" applyFont="1" applyAlignment="1">
      <alignment horizontal="center"/>
    </xf>
    <xf numFmtId="0" fontId="50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31" fillId="2" borderId="0" xfId="0" applyNumberFormat="1" applyFont="1" applyFill="1" applyAlignment="1">
      <alignment horizontal="center" vertical="center"/>
    </xf>
    <xf numFmtId="164" fontId="31" fillId="2" borderId="9" xfId="0" applyNumberFormat="1" applyFont="1" applyFill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1" fontId="28" fillId="0" borderId="0" xfId="12" applyNumberFormat="1" applyFont="1" applyFill="1" applyAlignment="1">
      <alignment horizontal="center"/>
    </xf>
    <xf numFmtId="0" fontId="11" fillId="0" borderId="2" xfId="0" applyFont="1" applyBorder="1" applyAlignment="1">
      <alignment horizontal="center" wrapText="1"/>
    </xf>
    <xf numFmtId="0" fontId="33" fillId="4" borderId="7" xfId="0" applyFont="1" applyFill="1" applyBorder="1" applyAlignment="1">
      <alignment vertical="center"/>
    </xf>
    <xf numFmtId="164" fontId="33" fillId="4" borderId="7" xfId="0" applyNumberFormat="1" applyFont="1" applyFill="1" applyBorder="1" applyAlignment="1">
      <alignment vertical="center"/>
    </xf>
    <xf numFmtId="0" fontId="42" fillId="0" borderId="5" xfId="0" applyFont="1" applyBorder="1" applyAlignment="1">
      <alignment horizontal="center"/>
    </xf>
    <xf numFmtId="0" fontId="42" fillId="0" borderId="17" xfId="0" applyFont="1" applyBorder="1" applyAlignment="1">
      <alignment horizontal="center"/>
    </xf>
    <xf numFmtId="0" fontId="68" fillId="0" borderId="5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164" fontId="0" fillId="0" borderId="40" xfId="0" applyNumberFormat="1" applyBorder="1" applyAlignment="1">
      <alignment vertical="center"/>
    </xf>
    <xf numFmtId="0" fontId="42" fillId="0" borderId="6" xfId="0" applyFont="1" applyBorder="1" applyAlignment="1">
      <alignment horizontal="center"/>
    </xf>
    <xf numFmtId="0" fontId="42" fillId="8" borderId="6" xfId="0" applyFont="1" applyFill="1" applyBorder="1" applyAlignment="1">
      <alignment horizontal="center"/>
    </xf>
    <xf numFmtId="0" fontId="42" fillId="0" borderId="28" xfId="0" applyFont="1" applyBorder="1" applyAlignment="1">
      <alignment horizontal="center"/>
    </xf>
    <xf numFmtId="0" fontId="42" fillId="8" borderId="36" xfId="0" applyFont="1" applyFill="1" applyBorder="1" applyAlignment="1">
      <alignment horizontal="center"/>
    </xf>
    <xf numFmtId="0" fontId="1" fillId="13" borderId="30" xfId="0" applyFont="1" applyFill="1" applyBorder="1" applyAlignment="1">
      <alignment horizontal="center"/>
    </xf>
    <xf numFmtId="0" fontId="12" fillId="8" borderId="33" xfId="0" applyFont="1" applyFill="1" applyBorder="1" applyAlignment="1">
      <alignment horizontal="center" vertical="center"/>
    </xf>
    <xf numFmtId="49" fontId="53" fillId="6" borderId="0" xfId="0" applyNumberFormat="1" applyFont="1" applyFill="1" applyAlignment="1">
      <alignment horizontal="center" vertical="center"/>
    </xf>
    <xf numFmtId="164" fontId="53" fillId="0" borderId="0" xfId="0" applyNumberFormat="1" applyFont="1" applyAlignment="1">
      <alignment horizontal="right" vertical="center"/>
    </xf>
    <xf numFmtId="164" fontId="53" fillId="7" borderId="0" xfId="0" applyNumberFormat="1" applyFont="1" applyFill="1" applyAlignment="1">
      <alignment horizontal="right" vertical="center"/>
    </xf>
    <xf numFmtId="164" fontId="52" fillId="5" borderId="0" xfId="0" applyNumberFormat="1" applyFont="1" applyFill="1" applyAlignment="1">
      <alignment horizontal="right" vertical="center"/>
    </xf>
    <xf numFmtId="164" fontId="52" fillId="0" borderId="0" xfId="0" applyNumberFormat="1" applyFont="1" applyAlignment="1">
      <alignment horizontal="right" vertical="center"/>
    </xf>
    <xf numFmtId="164" fontId="52" fillId="5" borderId="8" xfId="0" applyNumberFormat="1" applyFont="1" applyFill="1" applyBorder="1" applyAlignment="1">
      <alignment horizontal="right" vertical="center"/>
    </xf>
    <xf numFmtId="164" fontId="52" fillId="0" borderId="14" xfId="0" applyNumberFormat="1" applyFont="1" applyBorder="1" applyAlignment="1">
      <alignment vertical="center"/>
    </xf>
    <xf numFmtId="0" fontId="53" fillId="8" borderId="0" xfId="0" applyFont="1" applyFill="1" applyAlignment="1">
      <alignment vertical="center"/>
    </xf>
    <xf numFmtId="0" fontId="53" fillId="8" borderId="0" xfId="0" applyFont="1" applyFill="1" applyAlignment="1">
      <alignment horizontal="center" vertical="center"/>
    </xf>
    <xf numFmtId="0" fontId="53" fillId="8" borderId="0" xfId="0" applyFont="1" applyFill="1" applyAlignment="1">
      <alignment horizontal="right" vertical="center"/>
    </xf>
    <xf numFmtId="164" fontId="53" fillId="8" borderId="0" xfId="0" applyNumberFormat="1" applyFont="1" applyFill="1" applyAlignment="1">
      <alignment vertical="center"/>
    </xf>
    <xf numFmtId="164" fontId="53" fillId="8" borderId="7" xfId="0" applyNumberFormat="1" applyFont="1" applyFill="1" applyBorder="1" applyAlignment="1">
      <alignment vertical="center"/>
    </xf>
    <xf numFmtId="164" fontId="52" fillId="8" borderId="0" xfId="0" applyNumberFormat="1" applyFont="1" applyFill="1" applyAlignment="1">
      <alignment vertical="center"/>
    </xf>
    <xf numFmtId="164" fontId="52" fillId="8" borderId="8" xfId="0" applyNumberFormat="1" applyFont="1" applyFill="1" applyBorder="1" applyAlignment="1">
      <alignment vertical="center"/>
    </xf>
    <xf numFmtId="164" fontId="52" fillId="8" borderId="8" xfId="0" applyNumberFormat="1" applyFont="1" applyFill="1" applyBorder="1" applyAlignment="1">
      <alignment horizontal="right" vertical="center"/>
    </xf>
    <xf numFmtId="164" fontId="52" fillId="8" borderId="14" xfId="0" applyNumberFormat="1" applyFont="1" applyFill="1" applyBorder="1" applyAlignment="1">
      <alignment vertical="center"/>
    </xf>
    <xf numFmtId="0" fontId="5" fillId="0" borderId="41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/>
    </xf>
    <xf numFmtId="164" fontId="53" fillId="5" borderId="0" xfId="0" applyNumberFormat="1" applyFont="1" applyFill="1" applyAlignment="1">
      <alignment horizontal="right" vertical="center"/>
    </xf>
    <xf numFmtId="0" fontId="12" fillId="13" borderId="30" xfId="0" applyFont="1" applyFill="1" applyBorder="1" applyAlignment="1">
      <alignment horizontal="center" vertical="center"/>
    </xf>
    <xf numFmtId="0" fontId="52" fillId="8" borderId="0" xfId="0" applyFont="1" applyFill="1" applyAlignment="1">
      <alignment vertical="center"/>
    </xf>
    <xf numFmtId="0" fontId="52" fillId="8" borderId="0" xfId="0" applyFont="1" applyFill="1" applyAlignment="1">
      <alignment horizontal="center" vertical="center"/>
    </xf>
    <xf numFmtId="0" fontId="52" fillId="8" borderId="0" xfId="0" applyFont="1" applyFill="1" applyAlignment="1">
      <alignment horizontal="right" vertical="center"/>
    </xf>
    <xf numFmtId="164" fontId="52" fillId="8" borderId="7" xfId="0" applyNumberFormat="1" applyFont="1" applyFill="1" applyBorder="1" applyAlignment="1">
      <alignment vertical="center"/>
    </xf>
    <xf numFmtId="164" fontId="53" fillId="0" borderId="19" xfId="0" applyNumberFormat="1" applyFont="1" applyBorder="1" applyAlignment="1">
      <alignment horizontal="right" vertical="center"/>
    </xf>
    <xf numFmtId="164" fontId="53" fillId="5" borderId="19" xfId="0" applyNumberFormat="1" applyFont="1" applyFill="1" applyBorder="1" applyAlignment="1">
      <alignment horizontal="right" vertical="center"/>
    </xf>
    <xf numFmtId="164" fontId="52" fillId="0" borderId="19" xfId="0" applyNumberFormat="1" applyFont="1" applyBorder="1" applyAlignment="1">
      <alignment horizontal="right" vertical="center"/>
    </xf>
    <xf numFmtId="164" fontId="52" fillId="8" borderId="19" xfId="0" applyNumberFormat="1" applyFont="1" applyFill="1" applyBorder="1" applyAlignment="1">
      <alignment horizontal="right" vertical="center"/>
    </xf>
    <xf numFmtId="164" fontId="53" fillId="7" borderId="19" xfId="0" applyNumberFormat="1" applyFont="1" applyFill="1" applyBorder="1" applyAlignment="1">
      <alignment horizontal="right" vertical="center"/>
    </xf>
    <xf numFmtId="164" fontId="53" fillId="8" borderId="19" xfId="0" applyNumberFormat="1" applyFont="1" applyFill="1" applyBorder="1" applyAlignment="1">
      <alignment horizontal="right" vertical="center"/>
    </xf>
    <xf numFmtId="164" fontId="53" fillId="8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center"/>
    </xf>
    <xf numFmtId="0" fontId="68" fillId="0" borderId="2" xfId="0" applyFont="1" applyBorder="1" applyAlignment="1">
      <alignment horizontal="center" wrapText="1"/>
    </xf>
    <xf numFmtId="0" fontId="12" fillId="13" borderId="32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right"/>
    </xf>
    <xf numFmtId="0" fontId="0" fillId="8" borderId="0" xfId="0" applyFill="1" applyAlignment="1">
      <alignment vertical="center"/>
    </xf>
    <xf numFmtId="0" fontId="0" fillId="8" borderId="0" xfId="0" applyFill="1" applyAlignment="1">
      <alignment horizontal="center" vertical="center"/>
    </xf>
    <xf numFmtId="164" fontId="28" fillId="8" borderId="0" xfId="0" applyNumberFormat="1" applyFont="1" applyFill="1" applyAlignment="1">
      <alignment vertical="center"/>
    </xf>
    <xf numFmtId="164" fontId="0" fillId="8" borderId="8" xfId="0" applyNumberFormat="1" applyFill="1" applyBorder="1" applyAlignment="1">
      <alignment horizontal="right" vertical="center"/>
    </xf>
    <xf numFmtId="164" fontId="0" fillId="8" borderId="8" xfId="0" applyNumberFormat="1" applyFill="1" applyBorder="1" applyAlignment="1">
      <alignment vertical="center"/>
    </xf>
    <xf numFmtId="164" fontId="0" fillId="8" borderId="0" xfId="0" applyNumberFormat="1" applyFill="1" applyAlignment="1">
      <alignment vertical="center"/>
    </xf>
    <xf numFmtId="0" fontId="28" fillId="8" borderId="0" xfId="0" applyFont="1" applyFill="1" applyAlignment="1">
      <alignment vertical="center"/>
    </xf>
    <xf numFmtId="0" fontId="28" fillId="8" borderId="0" xfId="0" applyFont="1" applyFill="1" applyAlignment="1">
      <alignment horizontal="center" vertical="center"/>
    </xf>
    <xf numFmtId="164" fontId="28" fillId="8" borderId="8" xfId="0" applyNumberFormat="1" applyFont="1" applyFill="1" applyBorder="1" applyAlignment="1">
      <alignment horizontal="right" vertical="center"/>
    </xf>
    <xf numFmtId="164" fontId="28" fillId="8" borderId="8" xfId="0" applyNumberFormat="1" applyFont="1" applyFill="1" applyBorder="1" applyAlignment="1">
      <alignment vertical="center"/>
    </xf>
    <xf numFmtId="164" fontId="28" fillId="8" borderId="8" xfId="1" applyNumberFormat="1" applyFont="1" applyFill="1" applyBorder="1" applyAlignment="1">
      <alignment horizontal="right" vertical="center"/>
    </xf>
    <xf numFmtId="164" fontId="0" fillId="8" borderId="8" xfId="1" applyNumberFormat="1" applyFont="1" applyFill="1" applyBorder="1" applyAlignment="1">
      <alignment horizontal="right" vertical="center"/>
    </xf>
    <xf numFmtId="0" fontId="66" fillId="16" borderId="0" xfId="0" applyFont="1" applyFill="1" applyAlignment="1">
      <alignment vertical="center"/>
    </xf>
    <xf numFmtId="0" fontId="54" fillId="16" borderId="0" xfId="0" applyFont="1" applyFill="1" applyAlignment="1">
      <alignment horizontal="center" vertical="center"/>
    </xf>
    <xf numFmtId="0" fontId="54" fillId="16" borderId="0" xfId="0" applyFont="1" applyFill="1" applyAlignment="1">
      <alignment vertical="center"/>
    </xf>
    <xf numFmtId="0" fontId="7" fillId="16" borderId="0" xfId="0" applyFont="1" applyFill="1" applyAlignment="1">
      <alignment horizontal="center" vertical="center"/>
    </xf>
    <xf numFmtId="164" fontId="7" fillId="16" borderId="0" xfId="0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/>
    </xf>
    <xf numFmtId="0" fontId="25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/>
    </xf>
    <xf numFmtId="0" fontId="60" fillId="0" borderId="0" xfId="0" applyFont="1" applyAlignment="1">
      <alignment vertical="center"/>
    </xf>
    <xf numFmtId="0" fontId="60" fillId="0" borderId="39" xfId="0" applyFont="1" applyBorder="1" applyAlignment="1">
      <alignment vertical="center"/>
    </xf>
    <xf numFmtId="0" fontId="60" fillId="0" borderId="1" xfId="0" applyFont="1" applyBorder="1" applyAlignment="1">
      <alignment vertical="center"/>
    </xf>
    <xf numFmtId="0" fontId="65" fillId="0" borderId="0" xfId="0" applyFont="1" applyAlignment="1">
      <alignment wrapText="1"/>
    </xf>
    <xf numFmtId="0" fontId="20" fillId="0" borderId="35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12" fillId="13" borderId="1" xfId="0" applyFont="1" applyFill="1" applyBorder="1" applyAlignment="1">
      <alignment horizontal="center" vertical="center"/>
    </xf>
    <xf numFmtId="0" fontId="12" fillId="8" borderId="10" xfId="0" applyFont="1" applyFill="1" applyBorder="1" applyAlignment="1">
      <alignment horizontal="center" vertical="center"/>
    </xf>
    <xf numFmtId="0" fontId="53" fillId="0" borderId="0" xfId="0" applyFont="1" applyAlignment="1">
      <alignment horizontal="left" vertical="center"/>
    </xf>
    <xf numFmtId="164" fontId="0" fillId="0" borderId="9" xfId="0" applyNumberFormat="1" applyBorder="1" applyAlignment="1">
      <alignment vertical="center"/>
    </xf>
    <xf numFmtId="0" fontId="20" fillId="0" borderId="0" xfId="0" applyFont="1"/>
    <xf numFmtId="0" fontId="20" fillId="0" borderId="0" xfId="0" applyFont="1" applyAlignment="1">
      <alignment horizontal="center"/>
    </xf>
    <xf numFmtId="165" fontId="0" fillId="0" borderId="0" xfId="0" applyNumberFormat="1"/>
    <xf numFmtId="164" fontId="0" fillId="0" borderId="9" xfId="0" applyNumberFormat="1" applyBorder="1" applyAlignment="1">
      <alignment horizontal="right" vertical="center"/>
    </xf>
    <xf numFmtId="41" fontId="37" fillId="11" borderId="16" xfId="11" applyFont="1" applyFill="1" applyBorder="1" applyAlignment="1" applyProtection="1">
      <alignment horizontal="right" vertical="center"/>
      <protection locked="0"/>
    </xf>
    <xf numFmtId="164" fontId="33" fillId="4" borderId="8" xfId="0" applyNumberFormat="1" applyFont="1" applyFill="1" applyBorder="1" applyAlignment="1">
      <alignment horizontal="right" vertical="center"/>
    </xf>
    <xf numFmtId="0" fontId="26" fillId="0" borderId="15" xfId="0" applyFont="1" applyBorder="1" applyAlignment="1">
      <alignment horizontal="center" vertical="center"/>
    </xf>
    <xf numFmtId="0" fontId="34" fillId="0" borderId="0" xfId="0" applyFont="1" applyAlignment="1">
      <alignment horizontal="right" wrapText="1"/>
    </xf>
    <xf numFmtId="0" fontId="5" fillId="0" borderId="43" xfId="0" applyFont="1" applyBorder="1" applyAlignment="1">
      <alignment horizontal="center" vertical="center" wrapText="1"/>
    </xf>
    <xf numFmtId="164" fontId="0" fillId="0" borderId="23" xfId="0" applyNumberFormat="1" applyBorder="1" applyAlignment="1">
      <alignment horizontal="right" vertical="center"/>
    </xf>
    <xf numFmtId="164" fontId="0" fillId="0" borderId="44" xfId="0" applyNumberFormat="1" applyBorder="1" applyAlignment="1">
      <alignment horizontal="right" vertical="center"/>
    </xf>
    <xf numFmtId="164" fontId="0" fillId="0" borderId="49" xfId="0" applyNumberFormat="1" applyBorder="1" applyAlignment="1">
      <alignment horizontal="right" vertical="center"/>
    </xf>
    <xf numFmtId="164" fontId="0" fillId="0" borderId="23" xfId="0" applyNumberFormat="1" applyBorder="1" applyAlignment="1">
      <alignment vertical="center"/>
    </xf>
    <xf numFmtId="0" fontId="12" fillId="13" borderId="28" xfId="0" applyFont="1" applyFill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42" fillId="0" borderId="16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164" fontId="53" fillId="6" borderId="0" xfId="0" applyNumberFormat="1" applyFont="1" applyFill="1" applyAlignment="1">
      <alignment horizontal="right" vertical="center"/>
    </xf>
    <xf numFmtId="0" fontId="24" fillId="0" borderId="27" xfId="0" applyFont="1" applyBorder="1" applyAlignment="1">
      <alignment horizontal="center"/>
    </xf>
    <xf numFmtId="164" fontId="52" fillId="8" borderId="0" xfId="0" applyNumberFormat="1" applyFont="1" applyFill="1" applyAlignment="1">
      <alignment horizontal="right" vertical="center"/>
    </xf>
    <xf numFmtId="164" fontId="0" fillId="8" borderId="0" xfId="0" applyNumberFormat="1" applyFill="1" applyAlignment="1">
      <alignment horizontal="right" vertical="center"/>
    </xf>
    <xf numFmtId="164" fontId="28" fillId="8" borderId="0" xfId="0" applyNumberFormat="1" applyFont="1" applyFill="1" applyAlignment="1">
      <alignment horizontal="right" vertical="center"/>
    </xf>
    <xf numFmtId="164" fontId="28" fillId="7" borderId="0" xfId="0" applyNumberFormat="1" applyFont="1" applyFill="1" applyAlignment="1">
      <alignment horizontal="right" vertical="center"/>
    </xf>
    <xf numFmtId="164" fontId="0" fillId="7" borderId="0" xfId="0" applyNumberFormat="1" applyFill="1" applyAlignment="1">
      <alignment horizontal="right" vertical="center"/>
    </xf>
    <xf numFmtId="0" fontId="61" fillId="0" borderId="0" xfId="0" applyFont="1"/>
    <xf numFmtId="0" fontId="0" fillId="0" borderId="0" xfId="0" applyAlignment="1">
      <alignment vertical="top"/>
    </xf>
    <xf numFmtId="164" fontId="13" fillId="0" borderId="17" xfId="0" applyNumberFormat="1" applyFont="1" applyBorder="1" applyAlignment="1">
      <alignment vertical="center"/>
    </xf>
    <xf numFmtId="164" fontId="13" fillId="0" borderId="6" xfId="0" applyNumberFormat="1" applyFont="1" applyBorder="1" applyAlignment="1">
      <alignment horizontal="center" vertical="center"/>
    </xf>
    <xf numFmtId="165" fontId="1" fillId="0" borderId="0" xfId="0" applyNumberFormat="1" applyFont="1"/>
    <xf numFmtId="164" fontId="42" fillId="0" borderId="8" xfId="0" applyNumberFormat="1" applyFont="1" applyBorder="1" applyAlignment="1">
      <alignment vertical="center"/>
    </xf>
    <xf numFmtId="166" fontId="0" fillId="0" borderId="0" xfId="1" applyNumberFormat="1" applyFont="1"/>
    <xf numFmtId="0" fontId="43" fillId="15" borderId="0" xfId="0" applyFont="1" applyFill="1" applyAlignment="1">
      <alignment vertical="center"/>
    </xf>
    <xf numFmtId="0" fontId="43" fillId="15" borderId="0" xfId="0" applyFont="1" applyFill="1"/>
    <xf numFmtId="164" fontId="41" fillId="15" borderId="9" xfId="0" applyNumberFormat="1" applyFont="1" applyFill="1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51" xfId="0" applyBorder="1"/>
    <xf numFmtId="164" fontId="31" fillId="0" borderId="0" xfId="0" applyNumberFormat="1" applyFont="1" applyAlignment="1">
      <alignment vertical="center"/>
    </xf>
    <xf numFmtId="0" fontId="37" fillId="0" borderId="0" xfId="0" applyFont="1" applyAlignment="1">
      <alignment vertical="center"/>
    </xf>
    <xf numFmtId="0" fontId="28" fillId="13" borderId="48" xfId="0" applyFont="1" applyFill="1" applyBorder="1" applyAlignment="1">
      <alignment vertical="center"/>
    </xf>
    <xf numFmtId="0" fontId="31" fillId="13" borderId="16" xfId="0" applyFont="1" applyFill="1" applyBorder="1" applyAlignment="1">
      <alignment vertical="center"/>
    </xf>
    <xf numFmtId="164" fontId="31" fillId="13" borderId="16" xfId="0" applyNumberFormat="1" applyFont="1" applyFill="1" applyBorder="1" applyAlignment="1">
      <alignment vertical="center"/>
    </xf>
    <xf numFmtId="164" fontId="31" fillId="13" borderId="17" xfId="0" applyNumberFormat="1" applyFont="1" applyFill="1" applyBorder="1" applyAlignment="1">
      <alignment vertical="center"/>
    </xf>
    <xf numFmtId="0" fontId="34" fillId="0" borderId="0" xfId="0" applyFont="1"/>
    <xf numFmtId="0" fontId="34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42" fillId="8" borderId="44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166" fontId="0" fillId="0" borderId="0" xfId="1" applyNumberFormat="1" applyFont="1" applyFill="1"/>
    <xf numFmtId="0" fontId="28" fillId="6" borderId="0" xfId="0" applyFont="1" applyFill="1" applyAlignment="1">
      <alignment vertical="center"/>
    </xf>
    <xf numFmtId="0" fontId="28" fillId="6" borderId="0" xfId="0" applyFont="1" applyFill="1" applyAlignment="1">
      <alignment horizontal="center" vertical="center"/>
    </xf>
    <xf numFmtId="164" fontId="28" fillId="6" borderId="0" xfId="0" applyNumberFormat="1" applyFont="1" applyFill="1" applyAlignment="1">
      <alignment vertical="center"/>
    </xf>
    <xf numFmtId="164" fontId="28" fillId="6" borderId="8" xfId="0" applyNumberFormat="1" applyFont="1" applyFill="1" applyBorder="1" applyAlignment="1">
      <alignment horizontal="right" vertical="center"/>
    </xf>
    <xf numFmtId="164" fontId="28" fillId="6" borderId="0" xfId="0" applyNumberFormat="1" applyFont="1" applyFill="1" applyAlignment="1">
      <alignment horizontal="right" vertical="center"/>
    </xf>
    <xf numFmtId="0" fontId="23" fillId="0" borderId="0" xfId="0" applyFont="1" applyAlignment="1">
      <alignment vertical="center"/>
    </xf>
    <xf numFmtId="49" fontId="0" fillId="0" borderId="1" xfId="0" applyNumberFormat="1" applyBorder="1" applyAlignment="1">
      <alignment horizontal="center"/>
    </xf>
    <xf numFmtId="0" fontId="11" fillId="0" borderId="17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1" fillId="0" borderId="40" xfId="0" applyFont="1" applyBorder="1" applyAlignment="1">
      <alignment horizontal="center" wrapText="1"/>
    </xf>
    <xf numFmtId="0" fontId="73" fillId="0" borderId="0" xfId="0" applyFont="1" applyAlignment="1">
      <alignment horizontal="left"/>
    </xf>
    <xf numFmtId="49" fontId="28" fillId="0" borderId="0" xfId="0" applyNumberFormat="1" applyFont="1" applyAlignment="1">
      <alignment horizontal="center" vertical="center"/>
    </xf>
    <xf numFmtId="164" fontId="28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right"/>
    </xf>
    <xf numFmtId="0" fontId="33" fillId="16" borderId="0" xfId="0" applyFont="1" applyFill="1" applyAlignment="1">
      <alignment vertical="center"/>
    </xf>
    <xf numFmtId="164" fontId="0" fillId="0" borderId="40" xfId="0" applyNumberFormat="1" applyBorder="1" applyAlignment="1">
      <alignment horizontal="right" vertical="center"/>
    </xf>
    <xf numFmtId="164" fontId="0" fillId="0" borderId="6" xfId="0" applyNumberFormat="1" applyBorder="1" applyAlignment="1">
      <alignment horizontal="right" vertical="center"/>
    </xf>
    <xf numFmtId="164" fontId="1" fillId="0" borderId="0" xfId="0" applyNumberFormat="1" applyFont="1"/>
    <xf numFmtId="0" fontId="42" fillId="8" borderId="43" xfId="0" applyFont="1" applyFill="1" applyBorder="1" applyAlignment="1">
      <alignment horizontal="center"/>
    </xf>
    <xf numFmtId="0" fontId="0" fillId="0" borderId="4" xfId="0" applyBorder="1" applyAlignment="1">
      <alignment vertical="center"/>
    </xf>
    <xf numFmtId="164" fontId="0" fillId="8" borderId="52" xfId="0" applyNumberFormat="1" applyFill="1" applyBorder="1"/>
    <xf numFmtId="0" fontId="24" fillId="0" borderId="38" xfId="0" applyFont="1" applyBorder="1" applyAlignment="1">
      <alignment horizontal="center"/>
    </xf>
    <xf numFmtId="0" fontId="25" fillId="0" borderId="33" xfId="0" applyFont="1" applyBorder="1" applyAlignment="1">
      <alignment horizontal="center"/>
    </xf>
    <xf numFmtId="0" fontId="24" fillId="0" borderId="33" xfId="0" applyFont="1" applyBorder="1" applyAlignment="1">
      <alignment horizontal="center"/>
    </xf>
    <xf numFmtId="0" fontId="26" fillId="0" borderId="2" xfId="0" applyFont="1" applyBorder="1" applyAlignment="1">
      <alignment horizontal="right" wrapText="1"/>
    </xf>
    <xf numFmtId="0" fontId="50" fillId="0" borderId="53" xfId="0" applyFont="1" applyBorder="1" applyAlignment="1">
      <alignment vertical="center"/>
    </xf>
    <xf numFmtId="0" fontId="50" fillId="0" borderId="54" xfId="0" applyFont="1" applyBorder="1" applyAlignment="1">
      <alignment vertical="center"/>
    </xf>
    <xf numFmtId="0" fontId="42" fillId="0" borderId="54" xfId="0" applyFont="1" applyBorder="1" applyAlignment="1">
      <alignment horizontal="center"/>
    </xf>
    <xf numFmtId="0" fontId="42" fillId="13" borderId="59" xfId="0" applyFont="1" applyFill="1" applyBorder="1" applyAlignment="1">
      <alignment horizontal="center"/>
    </xf>
    <xf numFmtId="0" fontId="42" fillId="0" borderId="60" xfId="0" applyFont="1" applyBorder="1" applyAlignment="1">
      <alignment horizontal="center"/>
    </xf>
    <xf numFmtId="0" fontId="5" fillId="0" borderId="60" xfId="0" applyFont="1" applyBorder="1" applyAlignment="1">
      <alignment horizontal="center" vertical="center" wrapText="1"/>
    </xf>
    <xf numFmtId="164" fontId="0" fillId="0" borderId="61" xfId="0" applyNumberFormat="1" applyBorder="1" applyAlignment="1">
      <alignment horizontal="right" vertical="center"/>
    </xf>
    <xf numFmtId="164" fontId="7" fillId="4" borderId="62" xfId="0" applyNumberFormat="1" applyFont="1" applyFill="1" applyBorder="1" applyAlignment="1">
      <alignment horizontal="center" vertical="center"/>
    </xf>
    <xf numFmtId="164" fontId="0" fillId="0" borderId="62" xfId="0" applyNumberFormat="1" applyBorder="1" applyAlignment="1">
      <alignment horizontal="right" vertical="center"/>
    </xf>
    <xf numFmtId="164" fontId="0" fillId="0" borderId="63" xfId="0" applyNumberFormat="1" applyBorder="1" applyAlignment="1">
      <alignment horizontal="right" vertical="center"/>
    </xf>
    <xf numFmtId="164" fontId="0" fillId="0" borderId="64" xfId="0" applyNumberFormat="1" applyBorder="1" applyAlignment="1">
      <alignment horizontal="right" vertical="center"/>
    </xf>
    <xf numFmtId="0" fontId="12" fillId="13" borderId="33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164" fontId="0" fillId="0" borderId="27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65" xfId="0" applyNumberFormat="1" applyBorder="1" applyAlignment="1">
      <alignment horizontal="center"/>
    </xf>
    <xf numFmtId="0" fontId="24" fillId="0" borderId="66" xfId="0" applyFont="1" applyBorder="1" applyAlignment="1">
      <alignment horizontal="center"/>
    </xf>
    <xf numFmtId="0" fontId="5" fillId="0" borderId="16" xfId="0" applyFont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/>
    </xf>
    <xf numFmtId="0" fontId="75" fillId="0" borderId="0" xfId="0" applyFont="1"/>
    <xf numFmtId="0" fontId="11" fillId="0" borderId="5" xfId="0" applyFont="1" applyBorder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12" fillId="13" borderId="34" xfId="0" applyFont="1" applyFill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76" fillId="0" borderId="0" xfId="0" applyFont="1" applyAlignment="1">
      <alignment vertical="center"/>
    </xf>
    <xf numFmtId="0" fontId="0" fillId="8" borderId="18" xfId="0" applyFill="1" applyBorder="1" applyAlignment="1">
      <alignment vertical="center"/>
    </xf>
    <xf numFmtId="49" fontId="0" fillId="8" borderId="0" xfId="0" applyNumberFormat="1" applyFill="1" applyAlignment="1">
      <alignment horizontal="center" vertical="center"/>
    </xf>
    <xf numFmtId="164" fontId="0" fillId="8" borderId="9" xfId="0" applyNumberFormat="1" applyFill="1" applyBorder="1" applyAlignment="1">
      <alignment vertical="center"/>
    </xf>
    <xf numFmtId="164" fontId="0" fillId="8" borderId="9" xfId="0" applyNumberFormat="1" applyFill="1" applyBorder="1" applyAlignment="1">
      <alignment horizontal="right" vertical="center"/>
    </xf>
    <xf numFmtId="164" fontId="0" fillId="8" borderId="23" xfId="0" applyNumberFormat="1" applyFill="1" applyBorder="1" applyAlignment="1">
      <alignment horizontal="right" vertical="center"/>
    </xf>
    <xf numFmtId="0" fontId="53" fillId="8" borderId="0" xfId="0" applyFont="1" applyFill="1" applyAlignment="1">
      <alignment horizontal="left" vertical="center"/>
    </xf>
    <xf numFmtId="164" fontId="0" fillId="8" borderId="23" xfId="0" applyNumberFormat="1" applyFill="1" applyBorder="1" applyAlignment="1">
      <alignment vertical="center"/>
    </xf>
    <xf numFmtId="0" fontId="13" fillId="0" borderId="1" xfId="0" applyFont="1" applyBorder="1" applyAlignment="1">
      <alignment wrapText="1"/>
    </xf>
    <xf numFmtId="0" fontId="12" fillId="8" borderId="21" xfId="0" applyFont="1" applyFill="1" applyBorder="1" applyAlignment="1">
      <alignment horizontal="center" vertical="center"/>
    </xf>
    <xf numFmtId="164" fontId="0" fillId="8" borderId="61" xfId="0" applyNumberFormat="1" applyFill="1" applyBorder="1" applyAlignment="1">
      <alignment horizontal="right" vertical="center"/>
    </xf>
    <xf numFmtId="0" fontId="37" fillId="2" borderId="0" xfId="0" applyFont="1" applyFill="1" applyAlignment="1">
      <alignment horizontal="right" vertical="center"/>
    </xf>
    <xf numFmtId="0" fontId="37" fillId="12" borderId="0" xfId="0" applyFont="1" applyFill="1" applyAlignment="1">
      <alignment vertical="center"/>
    </xf>
    <xf numFmtId="0" fontId="26" fillId="0" borderId="16" xfId="0" applyFont="1" applyBorder="1" applyAlignment="1">
      <alignment horizontal="center" vertical="center"/>
    </xf>
    <xf numFmtId="0" fontId="33" fillId="4" borderId="9" xfId="0" applyFont="1" applyFill="1" applyBorder="1" applyAlignment="1">
      <alignment vertical="center"/>
    </xf>
    <xf numFmtId="164" fontId="33" fillId="4" borderId="9" xfId="0" applyNumberFormat="1" applyFont="1" applyFill="1" applyBorder="1" applyAlignment="1">
      <alignment horizontal="right" vertical="center"/>
    </xf>
    <xf numFmtId="0" fontId="1" fillId="0" borderId="68" xfId="0" applyFont="1" applyBorder="1"/>
    <xf numFmtId="0" fontId="34" fillId="0" borderId="68" xfId="0" applyFont="1" applyBorder="1" applyAlignment="1">
      <alignment horizontal="right" wrapText="1"/>
    </xf>
    <xf numFmtId="0" fontId="33" fillId="4" borderId="63" xfId="0" applyFont="1" applyFill="1" applyBorder="1" applyAlignment="1">
      <alignment vertical="center"/>
    </xf>
    <xf numFmtId="164" fontId="0" fillId="0" borderId="68" xfId="0" applyNumberFormat="1" applyBorder="1" applyAlignment="1">
      <alignment vertical="center"/>
    </xf>
    <xf numFmtId="164" fontId="0" fillId="8" borderId="68" xfId="0" applyNumberFormat="1" applyFill="1" applyBorder="1" applyAlignment="1">
      <alignment vertical="center"/>
    </xf>
    <xf numFmtId="164" fontId="0" fillId="0" borderId="59" xfId="0" applyNumberFormat="1" applyBorder="1" applyAlignment="1">
      <alignment vertical="center"/>
    </xf>
    <xf numFmtId="41" fontId="37" fillId="11" borderId="69" xfId="11" applyFont="1" applyFill="1" applyBorder="1" applyAlignment="1" applyProtection="1">
      <alignment vertical="center"/>
      <protection locked="0"/>
    </xf>
    <xf numFmtId="164" fontId="0" fillId="0" borderId="70" xfId="0" applyNumberFormat="1" applyBorder="1" applyAlignment="1">
      <alignment vertical="center"/>
    </xf>
    <xf numFmtId="164" fontId="33" fillId="4" borderId="63" xfId="0" applyNumberFormat="1" applyFont="1" applyFill="1" applyBorder="1" applyAlignment="1">
      <alignment vertical="center"/>
    </xf>
    <xf numFmtId="0" fontId="37" fillId="2" borderId="68" xfId="0" applyFont="1" applyFill="1" applyBorder="1" applyAlignment="1">
      <alignment vertical="center"/>
    </xf>
    <xf numFmtId="0" fontId="19" fillId="2" borderId="68" xfId="0" applyFont="1" applyFill="1" applyBorder="1" applyAlignment="1">
      <alignment vertical="center"/>
    </xf>
    <xf numFmtId="164" fontId="31" fillId="2" borderId="68" xfId="0" applyNumberFormat="1" applyFont="1" applyFill="1" applyBorder="1" applyAlignment="1">
      <alignment vertical="center"/>
    </xf>
    <xf numFmtId="164" fontId="0" fillId="0" borderId="72" xfId="0" applyNumberFormat="1" applyBorder="1" applyAlignment="1">
      <alignment horizontal="right" vertical="center"/>
    </xf>
    <xf numFmtId="0" fontId="37" fillId="2" borderId="72" xfId="0" applyFont="1" applyFill="1" applyBorder="1" applyAlignment="1">
      <alignment horizontal="right" vertical="center"/>
    </xf>
    <xf numFmtId="164" fontId="0" fillId="8" borderId="72" xfId="0" applyNumberFormat="1" applyFill="1" applyBorder="1" applyAlignment="1">
      <alignment horizontal="right" vertical="center"/>
    </xf>
    <xf numFmtId="164" fontId="31" fillId="2" borderId="72" xfId="0" applyNumberFormat="1" applyFont="1" applyFill="1" applyBorder="1" applyAlignment="1">
      <alignment horizontal="right" vertical="center"/>
    </xf>
    <xf numFmtId="164" fontId="0" fillId="0" borderId="74" xfId="0" applyNumberFormat="1" applyBorder="1" applyAlignment="1">
      <alignment horizontal="right" vertical="center"/>
    </xf>
    <xf numFmtId="41" fontId="37" fillId="11" borderId="75" xfId="11" applyFont="1" applyFill="1" applyBorder="1" applyAlignment="1" applyProtection="1">
      <alignment horizontal="right" vertical="center"/>
      <protection locked="0"/>
    </xf>
    <xf numFmtId="164" fontId="7" fillId="4" borderId="74" xfId="0" applyNumberFormat="1" applyFont="1" applyFill="1" applyBorder="1" applyAlignment="1">
      <alignment horizontal="center" vertical="center"/>
    </xf>
    <xf numFmtId="164" fontId="33" fillId="4" borderId="72" xfId="0" applyNumberFormat="1" applyFont="1" applyFill="1" applyBorder="1" applyAlignment="1">
      <alignment horizontal="right" vertical="center"/>
    </xf>
    <xf numFmtId="0" fontId="33" fillId="4" borderId="74" xfId="0" applyFont="1" applyFill="1" applyBorder="1" applyAlignment="1">
      <alignment vertical="center"/>
    </xf>
    <xf numFmtId="0" fontId="19" fillId="2" borderId="72" xfId="0" applyFont="1" applyFill="1" applyBorder="1" applyAlignment="1">
      <alignment horizontal="right" vertical="center"/>
    </xf>
    <xf numFmtId="164" fontId="0" fillId="0" borderId="73" xfId="0" applyNumberFormat="1" applyBorder="1" applyAlignment="1">
      <alignment horizontal="right" vertical="center"/>
    </xf>
    <xf numFmtId="164" fontId="31" fillId="2" borderId="61" xfId="0" applyNumberFormat="1" applyFont="1" applyFill="1" applyBorder="1" applyAlignment="1">
      <alignment horizontal="center" vertical="center"/>
    </xf>
    <xf numFmtId="0" fontId="26" fillId="0" borderId="55" xfId="0" applyFont="1" applyBorder="1" applyAlignment="1">
      <alignment horizontal="center" wrapText="1"/>
    </xf>
    <xf numFmtId="164" fontId="53" fillId="6" borderId="7" xfId="0" applyNumberFormat="1" applyFont="1" applyFill="1" applyBorder="1" applyAlignment="1">
      <alignment horizontal="right" vertical="center"/>
    </xf>
    <xf numFmtId="164" fontId="53" fillId="0" borderId="7" xfId="0" applyNumberFormat="1" applyFont="1" applyBorder="1" applyAlignment="1">
      <alignment horizontal="right" vertical="center"/>
    </xf>
    <xf numFmtId="0" fontId="5" fillId="13" borderId="33" xfId="0" applyFont="1" applyFill="1" applyBorder="1" applyAlignment="1">
      <alignment horizontal="center" vertical="center"/>
    </xf>
    <xf numFmtId="0" fontId="5" fillId="0" borderId="42" xfId="0" applyFont="1" applyBorder="1" applyAlignment="1">
      <alignment horizontal="center" vertical="center" wrapText="1"/>
    </xf>
    <xf numFmtId="0" fontId="3" fillId="4" borderId="26" xfId="0" applyFont="1" applyFill="1" applyBorder="1" applyAlignment="1">
      <alignment vertical="center"/>
    </xf>
    <xf numFmtId="164" fontId="7" fillId="2" borderId="7" xfId="0" applyNumberFormat="1" applyFont="1" applyFill="1" applyBorder="1" applyAlignment="1">
      <alignment vertical="center"/>
    </xf>
    <xf numFmtId="0" fontId="3" fillId="4" borderId="67" xfId="0" applyFont="1" applyFill="1" applyBorder="1" applyAlignment="1">
      <alignment horizontal="right" vertical="center"/>
    </xf>
    <xf numFmtId="0" fontId="3" fillId="4" borderId="62" xfId="0" applyFont="1" applyFill="1" applyBorder="1" applyAlignment="1">
      <alignment horizontal="right" vertical="center"/>
    </xf>
    <xf numFmtId="0" fontId="3" fillId="2" borderId="67" xfId="0" applyFont="1" applyFill="1" applyBorder="1" applyAlignment="1">
      <alignment horizontal="right" vertical="center"/>
    </xf>
    <xf numFmtId="0" fontId="3" fillId="2" borderId="63" xfId="0" applyFont="1" applyFill="1" applyBorder="1" applyAlignment="1">
      <alignment horizontal="right" vertical="center"/>
    </xf>
    <xf numFmtId="164" fontId="53" fillId="6" borderId="67" xfId="0" applyNumberFormat="1" applyFont="1" applyFill="1" applyBorder="1" applyAlignment="1">
      <alignment horizontal="right" vertical="center"/>
    </xf>
    <xf numFmtId="164" fontId="53" fillId="6" borderId="63" xfId="0" applyNumberFormat="1" applyFont="1" applyFill="1" applyBorder="1" applyAlignment="1">
      <alignment horizontal="right" vertical="center"/>
    </xf>
    <xf numFmtId="164" fontId="53" fillId="0" borderId="67" xfId="0" applyNumberFormat="1" applyFont="1" applyBorder="1" applyAlignment="1">
      <alignment horizontal="right" vertical="center"/>
    </xf>
    <xf numFmtId="164" fontId="53" fillId="0" borderId="63" xfId="0" applyNumberFormat="1" applyFont="1" applyBorder="1" applyAlignment="1">
      <alignment horizontal="right" vertical="center"/>
    </xf>
    <xf numFmtId="0" fontId="3" fillId="4" borderId="63" xfId="0" applyFont="1" applyFill="1" applyBorder="1" applyAlignment="1">
      <alignment horizontal="right" vertical="center"/>
    </xf>
    <xf numFmtId="164" fontId="53" fillId="5" borderId="67" xfId="0" applyNumberFormat="1" applyFont="1" applyFill="1" applyBorder="1" applyAlignment="1">
      <alignment horizontal="right" vertical="center"/>
    </xf>
    <xf numFmtId="164" fontId="53" fillId="5" borderId="63" xfId="0" applyNumberFormat="1" applyFont="1" applyFill="1" applyBorder="1" applyAlignment="1">
      <alignment horizontal="right" vertical="center"/>
    </xf>
    <xf numFmtId="164" fontId="7" fillId="2" borderId="67" xfId="0" applyNumberFormat="1" applyFont="1" applyFill="1" applyBorder="1" applyAlignment="1">
      <alignment horizontal="right" vertical="center"/>
    </xf>
    <xf numFmtId="164" fontId="7" fillId="2" borderId="63" xfId="0" applyNumberFormat="1" applyFont="1" applyFill="1" applyBorder="1" applyAlignment="1">
      <alignment horizontal="right" vertical="center"/>
    </xf>
    <xf numFmtId="164" fontId="53" fillId="7" borderId="67" xfId="0" applyNumberFormat="1" applyFont="1" applyFill="1" applyBorder="1" applyAlignment="1">
      <alignment horizontal="right" vertical="center"/>
    </xf>
    <xf numFmtId="164" fontId="53" fillId="7" borderId="63" xfId="0" applyNumberFormat="1" applyFont="1" applyFill="1" applyBorder="1" applyAlignment="1">
      <alignment horizontal="right" vertical="center"/>
    </xf>
    <xf numFmtId="164" fontId="3" fillId="2" borderId="67" xfId="0" applyNumberFormat="1" applyFont="1" applyFill="1" applyBorder="1" applyAlignment="1">
      <alignment horizontal="right" vertical="center"/>
    </xf>
    <xf numFmtId="164" fontId="3" fillId="2" borderId="63" xfId="0" applyNumberFormat="1" applyFont="1" applyFill="1" applyBorder="1" applyAlignment="1">
      <alignment horizontal="right" vertical="center"/>
    </xf>
    <xf numFmtId="0" fontId="19" fillId="2" borderId="67" xfId="0" applyFont="1" applyFill="1" applyBorder="1" applyAlignment="1">
      <alignment horizontal="right" vertical="center"/>
    </xf>
    <xf numFmtId="0" fontId="19" fillId="2" borderId="63" xfId="0" applyFont="1" applyFill="1" applyBorder="1" applyAlignment="1">
      <alignment horizontal="right" vertical="center"/>
    </xf>
    <xf numFmtId="0" fontId="19" fillId="2" borderId="68" xfId="0" applyFont="1" applyFill="1" applyBorder="1" applyAlignment="1">
      <alignment horizontal="right" vertical="center"/>
    </xf>
    <xf numFmtId="0" fontId="12" fillId="13" borderId="20" xfId="0" applyFont="1" applyFill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3" fillId="2" borderId="18" xfId="0" applyFont="1" applyFill="1" applyBorder="1" applyAlignment="1">
      <alignment vertical="center"/>
    </xf>
    <xf numFmtId="164" fontId="53" fillId="6" borderId="18" xfId="0" applyNumberFormat="1" applyFont="1" applyFill="1" applyBorder="1" applyAlignment="1">
      <alignment horizontal="right" vertical="center"/>
    </xf>
    <xf numFmtId="164" fontId="53" fillId="0" borderId="18" xfId="0" applyNumberFormat="1" applyFont="1" applyBorder="1" applyAlignment="1">
      <alignment horizontal="right" vertical="center"/>
    </xf>
    <xf numFmtId="164" fontId="3" fillId="2" borderId="18" xfId="0" applyNumberFormat="1" applyFont="1" applyFill="1" applyBorder="1" applyAlignment="1">
      <alignment vertical="center"/>
    </xf>
    <xf numFmtId="164" fontId="53" fillId="0" borderId="18" xfId="0" applyNumberFormat="1" applyFont="1" applyBorder="1" applyAlignment="1">
      <alignment vertical="center"/>
    </xf>
    <xf numFmtId="164" fontId="53" fillId="5" borderId="18" xfId="0" applyNumberFormat="1" applyFont="1" applyFill="1" applyBorder="1" applyAlignment="1">
      <alignment vertical="center"/>
    </xf>
    <xf numFmtId="164" fontId="52" fillId="0" borderId="18" xfId="0" applyNumberFormat="1" applyFont="1" applyBorder="1" applyAlignment="1">
      <alignment vertical="center"/>
    </xf>
    <xf numFmtId="164" fontId="52" fillId="8" borderId="18" xfId="0" applyNumberFormat="1" applyFont="1" applyFill="1" applyBorder="1" applyAlignment="1">
      <alignment vertical="center"/>
    </xf>
    <xf numFmtId="0" fontId="19" fillId="2" borderId="18" xfId="0" applyFont="1" applyFill="1" applyBorder="1" applyAlignment="1">
      <alignment vertical="center"/>
    </xf>
    <xf numFmtId="164" fontId="52" fillId="7" borderId="18" xfId="0" applyNumberFormat="1" applyFont="1" applyFill="1" applyBorder="1" applyAlignment="1">
      <alignment vertical="center"/>
    </xf>
    <xf numFmtId="164" fontId="53" fillId="8" borderId="18" xfId="0" applyNumberFormat="1" applyFont="1" applyFill="1" applyBorder="1" applyAlignment="1">
      <alignment vertical="center"/>
    </xf>
    <xf numFmtId="164" fontId="53" fillId="8" borderId="18" xfId="0" applyNumberFormat="1" applyFont="1" applyFill="1" applyBorder="1" applyAlignment="1">
      <alignment horizontal="right" vertical="center"/>
    </xf>
    <xf numFmtId="0" fontId="3" fillId="4" borderId="68" xfId="0" applyFont="1" applyFill="1" applyBorder="1" applyAlignment="1">
      <alignment horizontal="right" vertical="center"/>
    </xf>
    <xf numFmtId="0" fontId="3" fillId="2" borderId="61" xfId="0" applyFont="1" applyFill="1" applyBorder="1" applyAlignment="1">
      <alignment horizontal="right" vertical="center"/>
    </xf>
    <xf numFmtId="164" fontId="53" fillId="6" borderId="61" xfId="0" applyNumberFormat="1" applyFont="1" applyFill="1" applyBorder="1" applyAlignment="1">
      <alignment horizontal="right" vertical="center"/>
    </xf>
    <xf numFmtId="164" fontId="52" fillId="0" borderId="61" xfId="0" applyNumberFormat="1" applyFont="1" applyBorder="1" applyAlignment="1">
      <alignment horizontal="right" vertical="center"/>
    </xf>
    <xf numFmtId="164" fontId="52" fillId="6" borderId="61" xfId="0" applyNumberFormat="1" applyFont="1" applyFill="1" applyBorder="1" applyAlignment="1">
      <alignment horizontal="right" vertical="center"/>
    </xf>
    <xf numFmtId="164" fontId="53" fillId="0" borderId="61" xfId="0" applyNumberFormat="1" applyFont="1" applyBorder="1" applyAlignment="1">
      <alignment horizontal="right" vertical="center"/>
    </xf>
    <xf numFmtId="0" fontId="3" fillId="4" borderId="61" xfId="0" applyFont="1" applyFill="1" applyBorder="1" applyAlignment="1">
      <alignment horizontal="right" vertical="center"/>
    </xf>
    <xf numFmtId="164" fontId="3" fillId="2" borderId="61" xfId="0" applyNumberFormat="1" applyFont="1" applyFill="1" applyBorder="1" applyAlignment="1">
      <alignment horizontal="right" vertical="center"/>
    </xf>
    <xf numFmtId="164" fontId="53" fillId="5" borderId="61" xfId="0" applyNumberFormat="1" applyFont="1" applyFill="1" applyBorder="1" applyAlignment="1">
      <alignment horizontal="right" vertical="center"/>
    </xf>
    <xf numFmtId="164" fontId="52" fillId="5" borderId="61" xfId="0" applyNumberFormat="1" applyFont="1" applyFill="1" applyBorder="1" applyAlignment="1">
      <alignment horizontal="right" vertical="center"/>
    </xf>
    <xf numFmtId="164" fontId="52" fillId="5" borderId="63" xfId="0" applyNumberFormat="1" applyFont="1" applyFill="1" applyBorder="1" applyAlignment="1">
      <alignment horizontal="right" vertical="center"/>
    </xf>
    <xf numFmtId="164" fontId="52" fillId="0" borderId="63" xfId="0" applyNumberFormat="1" applyFont="1" applyBorder="1" applyAlignment="1">
      <alignment horizontal="right" vertical="center"/>
    </xf>
    <xf numFmtId="164" fontId="52" fillId="8" borderId="61" xfId="0" applyNumberFormat="1" applyFont="1" applyFill="1" applyBorder="1" applyAlignment="1">
      <alignment horizontal="right" vertical="center"/>
    </xf>
    <xf numFmtId="164" fontId="52" fillId="8" borderId="63" xfId="0" applyNumberFormat="1" applyFont="1" applyFill="1" applyBorder="1" applyAlignment="1">
      <alignment horizontal="right" vertical="center"/>
    </xf>
    <xf numFmtId="0" fontId="19" fillId="2" borderId="61" xfId="0" applyFont="1" applyFill="1" applyBorder="1" applyAlignment="1">
      <alignment horizontal="right" vertical="center"/>
    </xf>
    <xf numFmtId="164" fontId="53" fillId="7" borderId="61" xfId="0" applyNumberFormat="1" applyFont="1" applyFill="1" applyBorder="1" applyAlignment="1">
      <alignment horizontal="right" vertical="center"/>
    </xf>
    <xf numFmtId="164" fontId="53" fillId="8" borderId="61" xfId="0" applyNumberFormat="1" applyFont="1" applyFill="1" applyBorder="1" applyAlignment="1">
      <alignment horizontal="right" vertical="center"/>
    </xf>
    <xf numFmtId="164" fontId="53" fillId="8" borderId="63" xfId="0" applyNumberFormat="1" applyFont="1" applyFill="1" applyBorder="1" applyAlignment="1">
      <alignment horizontal="right" vertical="center"/>
    </xf>
    <xf numFmtId="0" fontId="5" fillId="0" borderId="45" xfId="0" applyFont="1" applyBorder="1" applyAlignment="1">
      <alignment horizontal="center" vertical="center" wrapText="1"/>
    </xf>
    <xf numFmtId="0" fontId="7" fillId="4" borderId="18" xfId="0" applyFont="1" applyFill="1" applyBorder="1" applyAlignment="1">
      <alignment vertical="center"/>
    </xf>
    <xf numFmtId="0" fontId="7" fillId="2" borderId="18" xfId="0" applyFont="1" applyFill="1" applyBorder="1" applyAlignment="1">
      <alignment vertical="center"/>
    </xf>
    <xf numFmtId="164" fontId="0" fillId="6" borderId="18" xfId="0" applyNumberFormat="1" applyFill="1" applyBorder="1" applyAlignment="1">
      <alignment horizontal="right" vertical="center"/>
    </xf>
    <xf numFmtId="164" fontId="0" fillId="0" borderId="18" xfId="0" applyNumberFormat="1" applyBorder="1" applyAlignment="1">
      <alignment horizontal="right" vertical="center"/>
    </xf>
    <xf numFmtId="0" fontId="23" fillId="4" borderId="18" xfId="0" applyFont="1" applyFill="1" applyBorder="1" applyAlignment="1">
      <alignment vertical="center"/>
    </xf>
    <xf numFmtId="164" fontId="28" fillId="0" borderId="18" xfId="0" applyNumberFormat="1" applyFont="1" applyBorder="1" applyAlignment="1">
      <alignment horizontal="right" vertical="center"/>
    </xf>
    <xf numFmtId="164" fontId="28" fillId="6" borderId="18" xfId="0" applyNumberFormat="1" applyFont="1" applyFill="1" applyBorder="1" applyAlignment="1">
      <alignment horizontal="right" vertical="center"/>
    </xf>
    <xf numFmtId="164" fontId="0" fillId="8" borderId="18" xfId="0" applyNumberFormat="1" applyFill="1" applyBorder="1" applyAlignment="1">
      <alignment vertical="center"/>
    </xf>
    <xf numFmtId="164" fontId="0" fillId="0" borderId="18" xfId="0" applyNumberFormat="1" applyBorder="1" applyAlignment="1">
      <alignment vertical="center"/>
    </xf>
    <xf numFmtId="164" fontId="28" fillId="0" borderId="18" xfId="0" applyNumberFormat="1" applyFont="1" applyBorder="1" applyAlignment="1">
      <alignment vertical="center"/>
    </xf>
    <xf numFmtId="164" fontId="28" fillId="8" borderId="18" xfId="0" applyNumberFormat="1" applyFont="1" applyFill="1" applyBorder="1" applyAlignment="1">
      <alignment vertical="center"/>
    </xf>
    <xf numFmtId="164" fontId="28" fillId="7" borderId="18" xfId="0" applyNumberFormat="1" applyFont="1" applyFill="1" applyBorder="1" applyAlignment="1">
      <alignment vertical="center"/>
    </xf>
    <xf numFmtId="0" fontId="7" fillId="4" borderId="67" xfId="0" applyFont="1" applyFill="1" applyBorder="1" applyAlignment="1">
      <alignment vertical="center"/>
    </xf>
    <xf numFmtId="0" fontId="7" fillId="4" borderId="68" xfId="0" applyFont="1" applyFill="1" applyBorder="1" applyAlignment="1">
      <alignment vertical="center"/>
    </xf>
    <xf numFmtId="0" fontId="7" fillId="2" borderId="67" xfId="0" applyFont="1" applyFill="1" applyBorder="1" applyAlignment="1">
      <alignment vertical="center"/>
    </xf>
    <xf numFmtId="0" fontId="7" fillId="2" borderId="68" xfId="0" applyFont="1" applyFill="1" applyBorder="1" applyAlignment="1">
      <alignment vertical="center"/>
    </xf>
    <xf numFmtId="164" fontId="0" fillId="6" borderId="61" xfId="0" applyNumberFormat="1" applyFill="1" applyBorder="1" applyAlignment="1">
      <alignment horizontal="right" vertical="center"/>
    </xf>
    <xf numFmtId="164" fontId="0" fillId="6" borderId="63" xfId="0" applyNumberFormat="1" applyFill="1" applyBorder="1" applyAlignment="1">
      <alignment horizontal="right" vertical="center"/>
    </xf>
    <xf numFmtId="0" fontId="23" fillId="4" borderId="61" xfId="0" applyFont="1" applyFill="1" applyBorder="1" applyAlignment="1">
      <alignment vertical="center"/>
    </xf>
    <xf numFmtId="0" fontId="23" fillId="4" borderId="63" xfId="0" applyFont="1" applyFill="1" applyBorder="1" applyAlignment="1">
      <alignment vertical="center"/>
    </xf>
    <xf numFmtId="0" fontId="7" fillId="2" borderId="61" xfId="0" applyFont="1" applyFill="1" applyBorder="1" applyAlignment="1">
      <alignment vertical="center"/>
    </xf>
    <xf numFmtId="0" fontId="7" fillId="2" borderId="63" xfId="0" applyFont="1" applyFill="1" applyBorder="1" applyAlignment="1">
      <alignment vertical="center"/>
    </xf>
    <xf numFmtId="164" fontId="28" fillId="0" borderId="61" xfId="0" applyNumberFormat="1" applyFont="1" applyBorder="1" applyAlignment="1">
      <alignment horizontal="right" vertical="center"/>
    </xf>
    <xf numFmtId="164" fontId="28" fillId="0" borderId="63" xfId="0" applyNumberFormat="1" applyFont="1" applyBorder="1" applyAlignment="1">
      <alignment horizontal="right" vertical="center"/>
    </xf>
    <xf numFmtId="164" fontId="28" fillId="6" borderId="61" xfId="0" applyNumberFormat="1" applyFont="1" applyFill="1" applyBorder="1" applyAlignment="1">
      <alignment horizontal="right" vertical="center"/>
    </xf>
    <xf numFmtId="164" fontId="28" fillId="6" borderId="63" xfId="0" applyNumberFormat="1" applyFont="1" applyFill="1" applyBorder="1" applyAlignment="1">
      <alignment horizontal="right" vertical="center"/>
    </xf>
    <xf numFmtId="164" fontId="0" fillId="8" borderId="63" xfId="0" applyNumberFormat="1" applyFill="1" applyBorder="1" applyAlignment="1">
      <alignment horizontal="right" vertical="center"/>
    </xf>
    <xf numFmtId="164" fontId="28" fillId="8" borderId="61" xfId="0" applyNumberFormat="1" applyFont="1" applyFill="1" applyBorder="1" applyAlignment="1">
      <alignment horizontal="right" vertical="center"/>
    </xf>
    <xf numFmtId="164" fontId="28" fillId="7" borderId="61" xfId="0" applyNumberFormat="1" applyFont="1" applyFill="1" applyBorder="1" applyAlignment="1">
      <alignment horizontal="right" vertical="center"/>
    </xf>
    <xf numFmtId="164" fontId="28" fillId="7" borderId="63" xfId="0" applyNumberFormat="1" applyFont="1" applyFill="1" applyBorder="1" applyAlignment="1">
      <alignment horizontal="right" vertical="center"/>
    </xf>
    <xf numFmtId="164" fontId="0" fillId="7" borderId="61" xfId="0" applyNumberFormat="1" applyFill="1" applyBorder="1" applyAlignment="1">
      <alignment horizontal="right" vertical="center"/>
    </xf>
    <xf numFmtId="164" fontId="0" fillId="7" borderId="63" xfId="0" applyNumberFormat="1" applyFill="1" applyBorder="1" applyAlignment="1">
      <alignment horizontal="right" vertical="center"/>
    </xf>
    <xf numFmtId="0" fontId="21" fillId="2" borderId="67" xfId="0" applyFont="1" applyFill="1" applyBorder="1" applyAlignment="1">
      <alignment vertical="center"/>
    </xf>
    <xf numFmtId="0" fontId="21" fillId="2" borderId="68" xfId="0" applyFont="1" applyFill="1" applyBorder="1" applyAlignment="1">
      <alignment vertical="center"/>
    </xf>
    <xf numFmtId="0" fontId="5" fillId="0" borderId="17" xfId="0" applyFont="1" applyBorder="1" applyAlignment="1">
      <alignment horizontal="center" vertical="center" wrapText="1"/>
    </xf>
    <xf numFmtId="0" fontId="12" fillId="13" borderId="29" xfId="0" applyFont="1" applyFill="1" applyBorder="1" applyAlignment="1">
      <alignment horizontal="center" vertical="center"/>
    </xf>
    <xf numFmtId="164" fontId="42" fillId="8" borderId="0" xfId="0" applyNumberFormat="1" applyFont="1" applyFill="1" applyAlignment="1">
      <alignment vertical="center"/>
    </xf>
    <xf numFmtId="164" fontId="42" fillId="15" borderId="0" xfId="0" applyNumberFormat="1" applyFont="1" applyFill="1" applyAlignment="1">
      <alignment vertical="center"/>
    </xf>
    <xf numFmtId="164" fontId="42" fillId="0" borderId="0" xfId="0" applyNumberFormat="1" applyFont="1" applyAlignment="1">
      <alignment vertical="center"/>
    </xf>
    <xf numFmtId="0" fontId="1" fillId="13" borderId="83" xfId="0" applyFont="1" applyFill="1" applyBorder="1" applyAlignment="1">
      <alignment horizontal="center"/>
    </xf>
    <xf numFmtId="0" fontId="26" fillId="0" borderId="29" xfId="0" applyFont="1" applyBorder="1" applyAlignment="1">
      <alignment horizontal="center" vertical="center"/>
    </xf>
    <xf numFmtId="0" fontId="1" fillId="8" borderId="0" xfId="0" applyFont="1" applyFill="1" applyAlignment="1">
      <alignment horizontal="center"/>
    </xf>
    <xf numFmtId="0" fontId="0" fillId="0" borderId="0" xfId="0" applyAlignment="1">
      <alignment horizontal="left" vertical="center"/>
    </xf>
    <xf numFmtId="0" fontId="70" fillId="0" borderId="0" xfId="0" applyFont="1" applyAlignment="1">
      <alignment horizontal="left" vertical="center"/>
    </xf>
    <xf numFmtId="0" fontId="71" fillId="0" borderId="0" xfId="0" applyFont="1" applyAlignment="1">
      <alignment horizontal="left"/>
    </xf>
    <xf numFmtId="0" fontId="49" fillId="4" borderId="1" xfId="0" applyFont="1" applyFill="1" applyBorder="1" applyAlignment="1">
      <alignment horizontal="center" vertical="center" wrapText="1"/>
    </xf>
    <xf numFmtId="0" fontId="46" fillId="0" borderId="15" xfId="0" applyFont="1" applyBorder="1" applyAlignment="1">
      <alignment horizontal="left" vertical="center" wrapText="1"/>
    </xf>
    <xf numFmtId="0" fontId="46" fillId="0" borderId="17" xfId="0" applyFont="1" applyBorder="1" applyAlignment="1">
      <alignment horizontal="left" vertical="center" wrapText="1"/>
    </xf>
    <xf numFmtId="0" fontId="51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17" borderId="5" xfId="0" applyFill="1" applyBorder="1" applyAlignment="1">
      <alignment horizontal="center" vertical="center"/>
    </xf>
    <xf numFmtId="0" fontId="51" fillId="0" borderId="0" xfId="0" applyFont="1" applyAlignment="1">
      <alignment horizontal="left" vertical="center"/>
    </xf>
    <xf numFmtId="0" fontId="1" fillId="0" borderId="0" xfId="0" applyFont="1" applyAlignment="1">
      <alignment horizontal="left" wrapText="1"/>
    </xf>
    <xf numFmtId="0" fontId="51" fillId="0" borderId="1" xfId="0" applyFont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top" textRotation="90"/>
    </xf>
    <xf numFmtId="0" fontId="9" fillId="3" borderId="0" xfId="0" applyFont="1" applyFill="1" applyAlignment="1">
      <alignment horizontal="center" vertical="top" textRotation="90"/>
    </xf>
    <xf numFmtId="0" fontId="61" fillId="0" borderId="16" xfId="0" applyFont="1" applyBorder="1" applyAlignment="1">
      <alignment horizontal="center"/>
    </xf>
    <xf numFmtId="0" fontId="61" fillId="0" borderId="17" xfId="0" applyFont="1" applyBorder="1" applyAlignment="1">
      <alignment horizontal="center"/>
    </xf>
    <xf numFmtId="0" fontId="26" fillId="0" borderId="71" xfId="0" applyFont="1" applyBorder="1" applyAlignment="1">
      <alignment horizontal="center" wrapText="1"/>
    </xf>
    <xf numFmtId="0" fontId="26" fillId="0" borderId="72" xfId="0" applyFont="1" applyBorder="1" applyAlignment="1">
      <alignment horizontal="center" wrapText="1"/>
    </xf>
    <xf numFmtId="0" fontId="26" fillId="0" borderId="73" xfId="0" applyFont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2" fillId="8" borderId="10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2" fillId="8" borderId="11" xfId="0" applyFont="1" applyFill="1" applyBorder="1" applyAlignment="1">
      <alignment horizontal="center" vertical="center"/>
    </xf>
    <xf numFmtId="0" fontId="12" fillId="13" borderId="10" xfId="0" applyFont="1" applyFill="1" applyBorder="1" applyAlignment="1">
      <alignment horizontal="center" vertical="center"/>
    </xf>
    <xf numFmtId="0" fontId="12" fillId="13" borderId="11" xfId="0" applyFont="1" applyFill="1" applyBorder="1" applyAlignment="1">
      <alignment horizontal="center" vertical="center"/>
    </xf>
    <xf numFmtId="0" fontId="57" fillId="8" borderId="16" xfId="0" applyFont="1" applyFill="1" applyBorder="1" applyAlignment="1">
      <alignment horizontal="center"/>
    </xf>
    <xf numFmtId="0" fontId="25" fillId="0" borderId="46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47" xfId="0" applyFont="1" applyBorder="1" applyAlignment="1">
      <alignment horizontal="center"/>
    </xf>
    <xf numFmtId="0" fontId="12" fillId="13" borderId="15" xfId="0" applyFont="1" applyFill="1" applyBorder="1" applyAlignment="1">
      <alignment horizontal="center" vertical="center"/>
    </xf>
    <xf numFmtId="0" fontId="12" fillId="13" borderId="17" xfId="0" applyFont="1" applyFill="1" applyBorder="1" applyAlignment="1">
      <alignment horizontal="center" vertical="center"/>
    </xf>
    <xf numFmtId="0" fontId="1" fillId="8" borderId="15" xfId="0" applyFont="1" applyFill="1" applyBorder="1" applyAlignment="1">
      <alignment horizontal="center"/>
    </xf>
    <xf numFmtId="0" fontId="1" fillId="8" borderId="16" xfId="0" applyFont="1" applyFill="1" applyBorder="1" applyAlignment="1">
      <alignment horizontal="center"/>
    </xf>
    <xf numFmtId="0" fontId="1" fillId="8" borderId="17" xfId="0" applyFont="1" applyFill="1" applyBorder="1" applyAlignment="1">
      <alignment horizont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42" fillId="13" borderId="10" xfId="0" applyFont="1" applyFill="1" applyBorder="1" applyAlignment="1">
      <alignment horizontal="center"/>
    </xf>
    <xf numFmtId="0" fontId="42" fillId="13" borderId="1" xfId="0" applyFont="1" applyFill="1" applyBorder="1" applyAlignment="1">
      <alignment horizontal="center"/>
    </xf>
    <xf numFmtId="0" fontId="42" fillId="13" borderId="11" xfId="0" applyFont="1" applyFill="1" applyBorder="1" applyAlignment="1">
      <alignment horizontal="center"/>
    </xf>
    <xf numFmtId="0" fontId="42" fillId="13" borderId="42" xfId="0" applyFont="1" applyFill="1" applyBorder="1" applyAlignment="1">
      <alignment horizontal="center"/>
    </xf>
    <xf numFmtId="0" fontId="42" fillId="13" borderId="37" xfId="0" applyFont="1" applyFill="1" applyBorder="1" applyAlignment="1">
      <alignment horizontal="center"/>
    </xf>
    <xf numFmtId="0" fontId="42" fillId="8" borderId="42" xfId="0" applyFont="1" applyFill="1" applyBorder="1" applyAlignment="1">
      <alignment horizontal="center"/>
    </xf>
    <xf numFmtId="0" fontId="42" fillId="8" borderId="37" xfId="0" applyFont="1" applyFill="1" applyBorder="1" applyAlignment="1">
      <alignment horizontal="center"/>
    </xf>
    <xf numFmtId="0" fontId="26" fillId="0" borderId="76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78" xfId="0" applyFont="1" applyBorder="1" applyAlignment="1">
      <alignment horizontal="center" vertical="center" wrapText="1"/>
    </xf>
    <xf numFmtId="0" fontId="26" fillId="0" borderId="77" xfId="0" applyFont="1" applyBorder="1" applyAlignment="1">
      <alignment horizontal="center" vertical="center" wrapText="1"/>
    </xf>
    <xf numFmtId="0" fontId="26" fillId="0" borderId="63" xfId="0" applyFont="1" applyBorder="1" applyAlignment="1">
      <alignment horizontal="center" vertical="center" wrapText="1"/>
    </xf>
    <xf numFmtId="0" fontId="26" fillId="0" borderId="64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/>
    </xf>
    <xf numFmtId="0" fontId="26" fillId="0" borderId="21" xfId="0" applyFont="1" applyBorder="1" applyAlignment="1">
      <alignment horizontal="center"/>
    </xf>
    <xf numFmtId="0" fontId="51" fillId="0" borderId="0" xfId="0" applyFont="1" applyAlignment="1">
      <alignment horizontal="left"/>
    </xf>
    <xf numFmtId="0" fontId="57" fillId="13" borderId="20" xfId="0" applyFont="1" applyFill="1" applyBorder="1" applyAlignment="1">
      <alignment horizontal="center"/>
    </xf>
    <xf numFmtId="0" fontId="57" fillId="13" borderId="12" xfId="0" applyFont="1" applyFill="1" applyBorder="1" applyAlignment="1">
      <alignment horizontal="center"/>
    </xf>
    <xf numFmtId="0" fontId="1" fillId="8" borderId="33" xfId="0" applyFont="1" applyFill="1" applyBorder="1" applyAlignment="1">
      <alignment horizontal="center"/>
    </xf>
    <xf numFmtId="0" fontId="1" fillId="8" borderId="21" xfId="0" applyFont="1" applyFill="1" applyBorder="1" applyAlignment="1">
      <alignment horizontal="center"/>
    </xf>
    <xf numFmtId="0" fontId="1" fillId="8" borderId="30" xfId="0" applyFont="1" applyFill="1" applyBorder="1" applyAlignment="1">
      <alignment horizontal="center"/>
    </xf>
    <xf numFmtId="0" fontId="1" fillId="13" borderId="33" xfId="0" applyFont="1" applyFill="1" applyBorder="1" applyAlignment="1">
      <alignment horizontal="center"/>
    </xf>
    <xf numFmtId="0" fontId="1" fillId="13" borderId="21" xfId="0" applyFont="1" applyFill="1" applyBorder="1" applyAlignment="1">
      <alignment horizontal="center"/>
    </xf>
    <xf numFmtId="0" fontId="1" fillId="13" borderId="30" xfId="0" applyFont="1" applyFill="1" applyBorder="1" applyAlignment="1">
      <alignment horizontal="center"/>
    </xf>
    <xf numFmtId="0" fontId="26" fillId="0" borderId="53" xfId="0" applyFont="1" applyBorder="1" applyAlignment="1">
      <alignment horizontal="center" wrapText="1"/>
    </xf>
    <xf numFmtId="0" fontId="26" fillId="0" borderId="54" xfId="0" applyFont="1" applyBorder="1" applyAlignment="1">
      <alignment horizontal="center" wrapText="1"/>
    </xf>
    <xf numFmtId="0" fontId="26" fillId="0" borderId="81" xfId="0" applyFont="1" applyBorder="1" applyAlignment="1">
      <alignment horizontal="center" wrapText="1"/>
    </xf>
    <xf numFmtId="0" fontId="26" fillId="0" borderId="79" xfId="0" applyFont="1" applyBorder="1" applyAlignment="1">
      <alignment horizontal="center" wrapText="1"/>
    </xf>
    <xf numFmtId="0" fontId="26" fillId="0" borderId="80" xfId="0" applyFont="1" applyBorder="1" applyAlignment="1">
      <alignment horizontal="center" wrapText="1"/>
    </xf>
    <xf numFmtId="0" fontId="26" fillId="0" borderId="82" xfId="0" applyFont="1" applyBorder="1" applyAlignment="1">
      <alignment horizontal="center" wrapText="1"/>
    </xf>
    <xf numFmtId="0" fontId="25" fillId="0" borderId="20" xfId="0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0" fontId="12" fillId="13" borderId="33" xfId="0" applyFont="1" applyFill="1" applyBorder="1" applyAlignment="1">
      <alignment horizontal="center" vertical="center"/>
    </xf>
    <xf numFmtId="0" fontId="12" fillId="13" borderId="21" xfId="0" applyFont="1" applyFill="1" applyBorder="1" applyAlignment="1">
      <alignment horizontal="center" vertical="center"/>
    </xf>
    <xf numFmtId="0" fontId="12" fillId="13" borderId="30" xfId="0" applyFont="1" applyFill="1" applyBorder="1" applyAlignment="1">
      <alignment horizontal="center" vertical="center"/>
    </xf>
    <xf numFmtId="0" fontId="12" fillId="8" borderId="33" xfId="0" applyFont="1" applyFill="1" applyBorder="1" applyAlignment="1">
      <alignment horizontal="center" vertical="center"/>
    </xf>
    <xf numFmtId="0" fontId="12" fillId="8" borderId="12" xfId="0" applyFont="1" applyFill="1" applyBorder="1" applyAlignment="1">
      <alignment horizontal="center" vertical="center"/>
    </xf>
    <xf numFmtId="0" fontId="5" fillId="0" borderId="76" xfId="0" applyFont="1" applyBorder="1" applyAlignment="1">
      <alignment horizontal="center" wrapText="1"/>
    </xf>
    <xf numFmtId="0" fontId="5" fillId="0" borderId="67" xfId="0" applyFont="1" applyBorder="1" applyAlignment="1">
      <alignment horizontal="center" wrapText="1"/>
    </xf>
    <xf numFmtId="0" fontId="5" fillId="0" borderId="78" xfId="0" applyFont="1" applyBorder="1" applyAlignment="1">
      <alignment horizontal="center" wrapText="1"/>
    </xf>
    <xf numFmtId="0" fontId="5" fillId="0" borderId="77" xfId="0" applyFont="1" applyBorder="1" applyAlignment="1">
      <alignment horizontal="center" wrapText="1"/>
    </xf>
    <xf numFmtId="0" fontId="5" fillId="0" borderId="63" xfId="0" applyFont="1" applyBorder="1" applyAlignment="1">
      <alignment horizontal="center" wrapText="1"/>
    </xf>
    <xf numFmtId="0" fontId="12" fillId="8" borderId="30" xfId="0" applyFont="1" applyFill="1" applyBorder="1" applyAlignment="1">
      <alignment horizontal="center" vertical="center"/>
    </xf>
    <xf numFmtId="0" fontId="0" fillId="14" borderId="0" xfId="0" applyFill="1" applyAlignment="1">
      <alignment horizontal="left" vertical="center"/>
    </xf>
    <xf numFmtId="0" fontId="0" fillId="15" borderId="0" xfId="0" applyFill="1" applyAlignment="1">
      <alignment horizontal="left" vertical="center"/>
    </xf>
    <xf numFmtId="0" fontId="0" fillId="17" borderId="5" xfId="0" applyFill="1" applyBorder="1" applyAlignment="1">
      <alignment horizontal="center" wrapText="1"/>
    </xf>
    <xf numFmtId="0" fontId="0" fillId="17" borderId="5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4" fillId="0" borderId="0" xfId="0" applyFont="1" applyAlignment="1">
      <alignment horizontal="left"/>
    </xf>
    <xf numFmtId="0" fontId="13" fillId="13" borderId="52" xfId="0" applyFont="1" applyFill="1" applyBorder="1" applyAlignment="1">
      <alignment horizontal="left"/>
    </xf>
    <xf numFmtId="0" fontId="13" fillId="13" borderId="24" xfId="0" applyFont="1" applyFill="1" applyBorder="1" applyAlignment="1">
      <alignment horizontal="left"/>
    </xf>
    <xf numFmtId="0" fontId="12" fillId="8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right" vertical="center"/>
    </xf>
    <xf numFmtId="0" fontId="3" fillId="4" borderId="9" xfId="0" applyFont="1" applyFill="1" applyBorder="1" applyAlignment="1">
      <alignment horizontal="right" vertical="center"/>
    </xf>
    <xf numFmtId="164" fontId="3" fillId="2" borderId="9" xfId="0" applyNumberFormat="1" applyFont="1" applyFill="1" applyBorder="1" applyAlignment="1">
      <alignment horizontal="right" vertical="center"/>
    </xf>
    <xf numFmtId="0" fontId="19" fillId="2" borderId="9" xfId="0" applyFont="1" applyFill="1" applyBorder="1" applyAlignment="1">
      <alignment horizontal="right" vertical="center"/>
    </xf>
  </cellXfs>
  <cellStyles count="13">
    <cellStyle name="Bad" xfId="5" builtinId="27"/>
    <cellStyle name="Comma" xfId="12" builtinId="3"/>
    <cellStyle name="Comma [0]" xfId="11" builtinId="6"/>
    <cellStyle name="Currency" xfId="1" builtinId="4"/>
    <cellStyle name="Hyperlink" xfId="6" builtinId="8"/>
    <cellStyle name="Normal" xfId="0" builtinId="0"/>
    <cellStyle name="Normal 2" xfId="4" xr:uid="{00000000-0005-0000-0000-000004000000}"/>
    <cellStyle name="Normal 2 2" xfId="8" xr:uid="{00000000-0005-0000-0000-000005000000}"/>
    <cellStyle name="Normal 3" xfId="2" xr:uid="{00000000-0005-0000-0000-000006000000}"/>
    <cellStyle name="Normal 3 2" xfId="9" xr:uid="{00000000-0005-0000-0000-000007000000}"/>
    <cellStyle name="Normal 4" xfId="7" xr:uid="{00000000-0005-0000-0000-000008000000}"/>
    <cellStyle name="Normal 4 2" xfId="10" xr:uid="{00000000-0005-0000-0000-000009000000}"/>
    <cellStyle name="Percent 2" xfId="3" xr:uid="{00000000-0005-0000-0000-00000B000000}"/>
  </cellStyles>
  <dxfs count="78"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b/>
        <i val="0"/>
        <color rgb="FFFF0000"/>
      </font>
    </dxf>
    <dxf>
      <fill>
        <patternFill>
          <bgColor rgb="FFE8E8E8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E8E8E8"/>
        </patternFill>
      </fill>
    </dxf>
    <dxf>
      <fill>
        <patternFill>
          <bgColor rgb="FFFFFF00"/>
        </patternFill>
      </fill>
    </dxf>
    <dxf>
      <fill>
        <patternFill>
          <bgColor rgb="FFE8E8E8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E8E8E8"/>
        </patternFill>
      </fill>
    </dxf>
    <dxf>
      <fill>
        <patternFill>
          <bgColor rgb="FFFFFF00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E8E8E8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E8E8E8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E8E8E8"/>
        </patternFill>
      </fill>
    </dxf>
    <dxf>
      <fill>
        <patternFill>
          <bgColor rgb="FFE8E8E8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E8E8E8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border>
        <left style="thin">
          <color theme="5"/>
        </left>
      </border>
    </dxf>
    <dxf>
      <border>
        <left style="thin">
          <color theme="5"/>
        </left>
      </border>
    </dxf>
    <dxf>
      <border>
        <top style="thin">
          <color theme="5"/>
        </top>
      </border>
    </dxf>
    <dxf>
      <border>
        <top style="thin">
          <color theme="5"/>
        </top>
      </border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5"/>
        </top>
      </border>
    </dxf>
    <dxf>
      <font>
        <color theme="1"/>
      </font>
      <fill>
        <patternFill patternType="none">
          <fgColor indexed="64"/>
          <bgColor auto="1"/>
        </patternFill>
      </fill>
      <border>
        <left style="thin">
          <color theme="5"/>
        </left>
        <right style="thin">
          <color theme="5"/>
        </right>
        <top/>
        <bottom style="thin">
          <color theme="5"/>
        </bottom>
      </border>
    </dxf>
    <dxf>
      <font>
        <b val="0"/>
        <i val="0"/>
      </font>
      <border diagonalUp="0" diagonalDown="0">
        <left/>
        <right/>
        <top/>
        <bottom/>
        <vertical/>
        <horizontal/>
      </border>
    </dxf>
  </dxfs>
  <tableStyles count="3" defaultTableStyle="TableStyleLight10" defaultPivotStyle="PivotStyleLight16">
    <tableStyle name="Custom PT" pivot="0" count="0" xr9:uid="{FBC19546-A777-428D-AF9F-3884F1E6ACB8}"/>
    <tableStyle name="Table Style 1" pivot="0" count="1" xr9:uid="{A1EA6496-8C4F-4967-9766-D4053AF226E2}">
      <tableStyleElement type="headerRow" dxfId="77"/>
    </tableStyle>
    <tableStyle name="TableStyleLight10 2" pivot="0" count="8" xr9:uid="{C1A68487-8E07-4936-A271-E64BA202E276}">
      <tableStyleElement type="wholeTable" dxfId="76"/>
      <tableStyleElement type="totalRow" dxfId="75"/>
      <tableStyleElement type="firstColumn" dxfId="74"/>
      <tableStyleElement type="lastColumn" dxfId="73"/>
      <tableStyleElement type="firstRowStripe" dxfId="72"/>
      <tableStyleElement type="secondRowStripe" dxfId="71"/>
      <tableStyleElement type="firstColumnStripe" dxfId="70"/>
      <tableStyleElement type="secondColumnStripe" dxfId="69"/>
    </tableStyle>
  </tableStyles>
  <colors>
    <mruColors>
      <color rgb="FFCCFF99"/>
      <color rgb="FFFF99FF"/>
      <color rgb="FFFFCCCC"/>
      <color rgb="FFFFFFCC"/>
      <color rgb="FFFF3300"/>
      <color rgb="FF66FF66"/>
      <color rgb="FFD4BEAC"/>
      <color rgb="FF66FF33"/>
      <color rgb="FFCCFFFF"/>
      <color rgb="FFAAAA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tiff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0</xdr:row>
      <xdr:rowOff>0</xdr:rowOff>
    </xdr:from>
    <xdr:to>
      <xdr:col>1</xdr:col>
      <xdr:colOff>358140</xdr:colOff>
      <xdr:row>10</xdr:row>
      <xdr:rowOff>101437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AD441D5-931D-1466-A913-698BB4560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" y="0"/>
          <a:ext cx="1325880" cy="19607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15</xdr:row>
      <xdr:rowOff>168732</xdr:rowOff>
    </xdr:from>
    <xdr:to>
      <xdr:col>7</xdr:col>
      <xdr:colOff>533400</xdr:colOff>
      <xdr:row>38</xdr:row>
      <xdr:rowOff>91768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BBD185-9415-1427-2560-8654087CEC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971112"/>
          <a:ext cx="6400799" cy="3542536"/>
        </a:xfrm>
        <a:prstGeom prst="rect">
          <a:avLst/>
        </a:prstGeom>
      </xdr:spPr>
    </xdr:pic>
    <xdr:clientData/>
  </xdr:twoCellAnchor>
  <xdr:twoCellAnchor editAs="oneCell">
    <xdr:from>
      <xdr:col>0</xdr:col>
      <xdr:colOff>99061</xdr:colOff>
      <xdr:row>0</xdr:row>
      <xdr:rowOff>83821</xdr:rowOff>
    </xdr:from>
    <xdr:to>
      <xdr:col>3</xdr:col>
      <xdr:colOff>1</xdr:colOff>
      <xdr:row>7</xdr:row>
      <xdr:rowOff>201646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4769CC4-1741-CCDF-896C-916CA7FD7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1" y="83821"/>
          <a:ext cx="1394460" cy="17256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8652</xdr:rowOff>
    </xdr:from>
    <xdr:to>
      <xdr:col>0</xdr:col>
      <xdr:colOff>15240</xdr:colOff>
      <xdr:row>41</xdr:row>
      <xdr:rowOff>38100</xdr:rowOff>
    </xdr:to>
    <xdr:sp macro="" textlink="">
      <xdr:nvSpPr>
        <xdr:cNvPr id="5" name="Right Tri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0800000">
          <a:off x="0" y="5352177"/>
          <a:ext cx="15240" cy="200898"/>
        </a:xfrm>
        <a:prstGeom prst="rtTriangle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0</xdr:col>
      <xdr:colOff>0</xdr:colOff>
      <xdr:row>13</xdr:row>
      <xdr:rowOff>29447</xdr:rowOff>
    </xdr:to>
    <xdr:sp macro="" textlink="">
      <xdr:nvSpPr>
        <xdr:cNvPr id="3" name="Right Tri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 rot="10800000">
          <a:off x="0" y="1064172"/>
          <a:ext cx="158388" cy="200241"/>
        </a:xfrm>
        <a:prstGeom prst="rtTriangle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0</xdr:col>
      <xdr:colOff>7620</xdr:colOff>
      <xdr:row>60</xdr:row>
      <xdr:rowOff>45720</xdr:rowOff>
    </xdr:to>
    <xdr:sp macro="" textlink="">
      <xdr:nvSpPr>
        <xdr:cNvPr id="2" name="Right Tri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 rot="10800000">
          <a:off x="7620" y="3223260"/>
          <a:ext cx="160020" cy="205740"/>
        </a:xfrm>
        <a:prstGeom prst="rtTriangle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vmlDrawing" Target="../drawings/vmlDrawing3.vm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D3572-2D93-4A71-B305-5147A640043D}">
  <sheetPr codeName="Sheet1">
    <tabColor theme="0"/>
  </sheetPr>
  <dimension ref="A1:O27"/>
  <sheetViews>
    <sheetView showGridLines="0" workbookViewId="0">
      <selection activeCell="H2" sqref="H2"/>
    </sheetView>
  </sheetViews>
  <sheetFormatPr defaultRowHeight="14.4"/>
  <cols>
    <col min="1" max="1" width="16" bestFit="1" customWidth="1"/>
    <col min="2" max="2" width="9.109375" customWidth="1"/>
    <col min="3" max="3" width="13" customWidth="1"/>
    <col min="4" max="4" width="30.33203125" customWidth="1"/>
    <col min="5" max="5" width="27.109375" customWidth="1"/>
    <col min="6" max="7" width="12" bestFit="1" customWidth="1"/>
    <col min="8" max="8" width="6.33203125" customWidth="1"/>
    <col min="10" max="10" width="11.109375" customWidth="1"/>
    <col min="11" max="11" width="12.44140625" customWidth="1"/>
    <col min="13" max="13" width="21.44140625" hidden="1" customWidth="1"/>
    <col min="14" max="15" width="10.6640625" hidden="1" customWidth="1"/>
    <col min="16" max="16" width="10.6640625" customWidth="1"/>
    <col min="17" max="17" width="21.44140625" customWidth="1"/>
  </cols>
  <sheetData>
    <row r="1" spans="1:15" ht="7.2" customHeight="1" thickBot="1">
      <c r="A1" s="670"/>
      <c r="D1" s="671"/>
      <c r="E1" s="671"/>
    </row>
    <row r="2" spans="1:15" ht="16.2" thickBot="1">
      <c r="A2" s="670"/>
      <c r="D2" s="670"/>
      <c r="E2" s="670"/>
      <c r="G2" s="16" t="s">
        <v>0</v>
      </c>
      <c r="H2" s="226">
        <v>1</v>
      </c>
    </row>
    <row r="3" spans="1:15" ht="22.2" customHeight="1" thickBot="1">
      <c r="A3" s="670"/>
      <c r="C3" s="664" t="s">
        <v>1</v>
      </c>
      <c r="D3" s="664"/>
      <c r="E3" s="664"/>
      <c r="G3" s="16" t="s">
        <v>2</v>
      </c>
      <c r="H3" s="226" t="s">
        <v>3</v>
      </c>
    </row>
    <row r="4" spans="1:15">
      <c r="A4" s="670"/>
      <c r="D4" s="670"/>
      <c r="E4" s="670"/>
    </row>
    <row r="5" spans="1:15">
      <c r="A5" s="670"/>
      <c r="C5" s="662" t="s">
        <v>4</v>
      </c>
      <c r="D5" s="662"/>
    </row>
    <row r="6" spans="1:15">
      <c r="A6" s="670"/>
      <c r="C6" s="662" t="s">
        <v>5</v>
      </c>
      <c r="D6" s="662"/>
      <c r="E6" s="291"/>
    </row>
    <row r="7" spans="1:15">
      <c r="A7" s="670"/>
      <c r="C7" s="326" t="s">
        <v>6</v>
      </c>
      <c r="D7" s="326"/>
      <c r="E7" s="291"/>
    </row>
    <row r="8" spans="1:15">
      <c r="A8" s="670"/>
      <c r="C8" s="662" t="s">
        <v>7</v>
      </c>
      <c r="D8" s="662"/>
      <c r="E8" s="291"/>
    </row>
    <row r="9" spans="1:15">
      <c r="A9" s="670"/>
      <c r="C9" s="662" t="s">
        <v>8</v>
      </c>
      <c r="D9" s="662"/>
      <c r="E9" s="291"/>
    </row>
    <row r="10" spans="1:15">
      <c r="A10" s="670"/>
      <c r="C10" s="663" t="s">
        <v>9</v>
      </c>
      <c r="D10" s="663"/>
      <c r="E10" s="291"/>
    </row>
    <row r="11" spans="1:15" ht="11.4" customHeight="1">
      <c r="A11" s="670"/>
      <c r="D11" s="669"/>
      <c r="E11" s="669"/>
    </row>
    <row r="12" spans="1:15" ht="23.4" customHeight="1">
      <c r="A12" s="668"/>
      <c r="B12" s="668"/>
      <c r="C12" s="668"/>
      <c r="D12" s="445"/>
      <c r="E12" s="445"/>
    </row>
    <row r="13" spans="1:15" ht="30" customHeight="1">
      <c r="A13" s="130" t="s">
        <v>10</v>
      </c>
      <c r="B13" s="131" t="s">
        <v>11</v>
      </c>
      <c r="C13" s="131" t="s">
        <v>12</v>
      </c>
      <c r="D13" s="665" t="s">
        <v>13</v>
      </c>
      <c r="E13" s="665"/>
      <c r="O13" t="s">
        <v>14</v>
      </c>
    </row>
    <row r="14" spans="1:15">
      <c r="A14" s="106" t="s">
        <v>15</v>
      </c>
      <c r="B14" s="297">
        <v>1163</v>
      </c>
      <c r="C14" s="446">
        <f>IF($H$3="Yes",O15*(1+O19),O15)*$H$2</f>
        <v>1934</v>
      </c>
      <c r="D14" s="107" t="s">
        <v>16</v>
      </c>
      <c r="E14" s="108" t="s">
        <v>17</v>
      </c>
      <c r="O14" t="s">
        <v>3</v>
      </c>
    </row>
    <row r="15" spans="1:15" ht="28.8">
      <c r="C15" s="113"/>
      <c r="D15" s="114" t="s">
        <v>18</v>
      </c>
      <c r="E15" s="115" t="s">
        <v>19</v>
      </c>
      <c r="O15">
        <v>1934</v>
      </c>
    </row>
    <row r="16" spans="1:15" ht="30.75" customHeight="1">
      <c r="A16" s="116" t="s">
        <v>20</v>
      </c>
      <c r="B16" s="117">
        <f>IF($H$3="Yes",O17*(1+O19),O17)</f>
        <v>40</v>
      </c>
      <c r="C16" s="117">
        <f>IF($H$3="Yes",O17*(1+O19),O17)*$H$2</f>
        <v>40</v>
      </c>
      <c r="D16" s="666" t="s">
        <v>21</v>
      </c>
      <c r="E16" s="667"/>
    </row>
    <row r="17" spans="1:15">
      <c r="C17" s="109"/>
      <c r="D17" s="109"/>
      <c r="O17">
        <v>40</v>
      </c>
    </row>
    <row r="18" spans="1:15" ht="18" customHeight="1">
      <c r="A18" s="110" t="s">
        <v>22</v>
      </c>
      <c r="B18" s="296"/>
      <c r="D18" s="111" t="s">
        <v>23</v>
      </c>
      <c r="E18" s="112" t="s">
        <v>24</v>
      </c>
    </row>
    <row r="19" spans="1:15" ht="18" customHeight="1">
      <c r="D19" s="111" t="s">
        <v>25</v>
      </c>
      <c r="E19" s="112" t="s">
        <v>26</v>
      </c>
      <c r="O19">
        <v>0.1</v>
      </c>
    </row>
    <row r="20" spans="1:15" ht="18" customHeight="1">
      <c r="D20" s="111" t="s">
        <v>27</v>
      </c>
      <c r="E20" s="112" t="s">
        <v>28</v>
      </c>
    </row>
    <row r="21" spans="1:15" ht="18" customHeight="1">
      <c r="D21" s="111" t="s">
        <v>29</v>
      </c>
      <c r="E21" s="112" t="s">
        <v>30</v>
      </c>
    </row>
    <row r="22" spans="1:15" ht="18" customHeight="1">
      <c r="D22" s="111" t="s">
        <v>31</v>
      </c>
      <c r="E22" s="112" t="s">
        <v>32</v>
      </c>
    </row>
    <row r="23" spans="1:15" ht="18" customHeight="1">
      <c r="D23" s="111" t="s">
        <v>33</v>
      </c>
      <c r="E23" s="112" t="s">
        <v>34</v>
      </c>
    </row>
    <row r="24" spans="1:15" ht="18" customHeight="1">
      <c r="D24" s="111" t="s">
        <v>35</v>
      </c>
      <c r="E24" s="112" t="s">
        <v>36</v>
      </c>
    </row>
    <row r="25" spans="1:15" ht="18" customHeight="1">
      <c r="D25" s="111" t="s">
        <v>37</v>
      </c>
      <c r="E25" s="112" t="s">
        <v>36</v>
      </c>
    </row>
    <row r="27" spans="1:15" ht="15.6">
      <c r="A27" s="98"/>
      <c r="B27" s="98"/>
      <c r="C27" s="98"/>
      <c r="D27" s="98"/>
      <c r="E27" s="98"/>
    </row>
  </sheetData>
  <mergeCells count="14">
    <mergeCell ref="C9:D9"/>
    <mergeCell ref="C10:D10"/>
    <mergeCell ref="C3:E3"/>
    <mergeCell ref="D13:E13"/>
    <mergeCell ref="D16:E16"/>
    <mergeCell ref="A12:C12"/>
    <mergeCell ref="D11:E11"/>
    <mergeCell ref="A1:A11"/>
    <mergeCell ref="D1:E1"/>
    <mergeCell ref="D2:E2"/>
    <mergeCell ref="D4:E4"/>
    <mergeCell ref="C6:D6"/>
    <mergeCell ref="C5:D5"/>
    <mergeCell ref="C8:D8"/>
  </mergeCells>
  <conditionalFormatting sqref="A14:C14 C15:C16">
    <cfRule type="cellIs" dxfId="68" priority="4" operator="equal">
      <formula>"$D$2=""Yes"""</formula>
    </cfRule>
  </conditionalFormatting>
  <conditionalFormatting sqref="B16">
    <cfRule type="expression" dxfId="67" priority="314">
      <formula>$H$3="Yes"</formula>
    </cfRule>
    <cfRule type="cellIs" dxfId="66" priority="315" operator="equal">
      <formula>"$D$2=""Yes"""</formula>
    </cfRule>
  </conditionalFormatting>
  <conditionalFormatting sqref="G3:H3 A14:C14 C15:C16">
    <cfRule type="expression" dxfId="65" priority="3">
      <formula>$H$3="Yes"</formula>
    </cfRule>
  </conditionalFormatting>
  <dataValidations count="1">
    <dataValidation type="list" allowBlank="1" showInputMessage="1" showErrorMessage="1" sqref="H3" xr:uid="{4515DF50-22C2-44AA-9C24-5482F6873A4B}">
      <formula1>$O$13:$O$14</formula1>
    </dataValidation>
  </dataValidations>
  <pageMargins left="0.5" right="0.5" top="0.5" bottom="0.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8B628-9148-43DB-861B-219A1E2DD851}">
  <sheetPr>
    <tabColor rgb="FFC00000"/>
  </sheetPr>
  <dimension ref="A1:Q46"/>
  <sheetViews>
    <sheetView workbookViewId="0">
      <selection activeCell="B2" sqref="B2"/>
    </sheetView>
  </sheetViews>
  <sheetFormatPr defaultRowHeight="14.4"/>
  <cols>
    <col min="1" max="1" width="14" customWidth="1"/>
    <col min="2" max="2" width="8" style="36" customWidth="1"/>
    <col min="3" max="3" width="18.44140625" customWidth="1"/>
    <col min="4" max="5" width="15.6640625" style="36" customWidth="1"/>
    <col min="6" max="6" width="10.77734375" style="36" customWidth="1"/>
    <col min="7" max="7" width="10.77734375" customWidth="1"/>
    <col min="8" max="8" width="8.77734375" customWidth="1"/>
    <col min="9" max="15" width="8.77734375" hidden="1" customWidth="1"/>
    <col min="16" max="16" width="8.77734375" customWidth="1"/>
    <col min="17" max="17" width="10.6640625" customWidth="1"/>
  </cols>
  <sheetData>
    <row r="1" spans="1:15" ht="34.799999999999997" customHeight="1" thickBot="1">
      <c r="A1" s="673" t="s">
        <v>681</v>
      </c>
      <c r="B1" s="673"/>
      <c r="C1" s="673"/>
      <c r="D1" s="748" t="s">
        <v>954</v>
      </c>
      <c r="E1" s="748"/>
      <c r="F1" s="748"/>
      <c r="G1" s="748"/>
    </row>
    <row r="2" spans="1:15" ht="26.4" thickBot="1">
      <c r="A2" s="260" t="s">
        <v>0</v>
      </c>
      <c r="B2" s="322">
        <v>1</v>
      </c>
      <c r="C2" s="229"/>
      <c r="D2" s="329"/>
      <c r="E2" s="329"/>
      <c r="F2" s="329"/>
    </row>
    <row r="3" spans="1:15" ht="26.4" thickBot="1">
      <c r="A3" s="260" t="s">
        <v>2</v>
      </c>
      <c r="B3" s="17" t="s">
        <v>3</v>
      </c>
      <c r="C3" s="229"/>
      <c r="D3" s="329"/>
      <c r="E3" s="329"/>
      <c r="F3" s="329"/>
    </row>
    <row r="4" spans="1:15" ht="25.8">
      <c r="A4" s="229"/>
      <c r="B4" s="323"/>
      <c r="C4" s="229"/>
      <c r="E4" s="403" t="s">
        <v>809</v>
      </c>
      <c r="F4" s="477" t="s">
        <v>583</v>
      </c>
    </row>
    <row r="5" spans="1:15" ht="16.2" thickBot="1">
      <c r="A5" s="22" t="s">
        <v>40</v>
      </c>
      <c r="B5" s="91" t="s">
        <v>99</v>
      </c>
      <c r="C5" s="22" t="s">
        <v>41</v>
      </c>
      <c r="D5" s="337" t="s">
        <v>252</v>
      </c>
      <c r="E5" s="478" t="s">
        <v>682</v>
      </c>
      <c r="F5" s="278" t="s">
        <v>587</v>
      </c>
      <c r="I5" s="327">
        <v>0.1</v>
      </c>
      <c r="J5" s="22" t="s">
        <v>40</v>
      </c>
      <c r="K5" s="91" t="s">
        <v>99</v>
      </c>
      <c r="L5" s="22" t="s">
        <v>41</v>
      </c>
      <c r="M5" s="91" t="s">
        <v>42</v>
      </c>
      <c r="N5" s="278" t="s">
        <v>585</v>
      </c>
      <c r="O5" s="278" t="s">
        <v>587</v>
      </c>
    </row>
    <row r="6" spans="1:15" ht="18.600000000000001" thickTop="1">
      <c r="A6" s="321" t="s">
        <v>683</v>
      </c>
      <c r="B6" s="142"/>
      <c r="C6" s="143"/>
      <c r="D6" s="128"/>
      <c r="E6" s="128"/>
      <c r="F6" s="128"/>
      <c r="I6" t="s">
        <v>3</v>
      </c>
      <c r="J6" s="321" t="s">
        <v>683</v>
      </c>
      <c r="K6" s="142"/>
      <c r="L6" s="143"/>
      <c r="M6" s="38"/>
      <c r="N6" s="128"/>
      <c r="O6" s="128"/>
    </row>
    <row r="7" spans="1:15" ht="18">
      <c r="A7" s="398" t="s">
        <v>572</v>
      </c>
      <c r="B7" s="399"/>
      <c r="C7" s="400"/>
      <c r="D7" s="402"/>
      <c r="E7" s="402"/>
      <c r="F7" s="402"/>
      <c r="J7" s="398"/>
      <c r="K7" s="399"/>
      <c r="L7" s="400"/>
      <c r="M7" s="401"/>
      <c r="N7" s="402"/>
      <c r="O7" s="402"/>
    </row>
    <row r="8" spans="1:15">
      <c r="A8" t="s">
        <v>684</v>
      </c>
      <c r="B8" s="36">
        <v>5</v>
      </c>
      <c r="C8" t="s">
        <v>590</v>
      </c>
      <c r="D8" s="330" t="s">
        <v>116</v>
      </c>
      <c r="E8" s="330">
        <f t="shared" ref="E8:F12" si="0">IFERROR(N8*$B$2*IF($B$3="Yes",1+$I$5,1),N8)</f>
        <v>6552</v>
      </c>
      <c r="F8" s="330">
        <f t="shared" si="0"/>
        <v>7280</v>
      </c>
      <c r="J8" t="s">
        <v>596</v>
      </c>
      <c r="K8" s="36">
        <v>5</v>
      </c>
      <c r="L8" t="s">
        <v>590</v>
      </c>
      <c r="M8" t="s">
        <v>597</v>
      </c>
      <c r="N8" s="319">
        <v>6552</v>
      </c>
      <c r="O8" s="319">
        <v>7280</v>
      </c>
    </row>
    <row r="9" spans="1:15">
      <c r="A9" t="s">
        <v>685</v>
      </c>
      <c r="B9" s="36">
        <v>7.5</v>
      </c>
      <c r="C9" t="s">
        <v>590</v>
      </c>
      <c r="D9" s="330" t="s">
        <v>192</v>
      </c>
      <c r="E9" s="330">
        <f t="shared" si="0"/>
        <v>7149.6</v>
      </c>
      <c r="F9" s="330">
        <f t="shared" si="0"/>
        <v>7944</v>
      </c>
      <c r="J9" t="s">
        <v>598</v>
      </c>
      <c r="K9" s="36">
        <v>7.5</v>
      </c>
      <c r="L9" t="s">
        <v>590</v>
      </c>
      <c r="M9" t="s">
        <v>600</v>
      </c>
      <c r="N9" s="319">
        <v>7149.6</v>
      </c>
      <c r="O9" s="319">
        <v>7944</v>
      </c>
    </row>
    <row r="10" spans="1:15">
      <c r="A10" t="s">
        <v>686</v>
      </c>
      <c r="B10" s="36">
        <v>10</v>
      </c>
      <c r="C10" t="s">
        <v>590</v>
      </c>
      <c r="D10" s="330" t="s">
        <v>168</v>
      </c>
      <c r="E10" s="330">
        <f t="shared" si="0"/>
        <v>7893</v>
      </c>
      <c r="F10" s="330">
        <f t="shared" si="0"/>
        <v>8770</v>
      </c>
      <c r="J10" t="s">
        <v>601</v>
      </c>
      <c r="K10" s="36">
        <v>10</v>
      </c>
      <c r="L10" t="s">
        <v>590</v>
      </c>
      <c r="M10" t="s">
        <v>603</v>
      </c>
      <c r="N10" s="319">
        <v>7893</v>
      </c>
      <c r="O10" s="319">
        <v>8770</v>
      </c>
    </row>
    <row r="11" spans="1:15">
      <c r="A11" t="s">
        <v>687</v>
      </c>
      <c r="B11" s="36">
        <v>15</v>
      </c>
      <c r="C11" t="s">
        <v>590</v>
      </c>
      <c r="D11" s="330" t="s">
        <v>150</v>
      </c>
      <c r="E11" s="330">
        <f t="shared" si="0"/>
        <v>9042.3000000000011</v>
      </c>
      <c r="F11" s="330">
        <f t="shared" si="0"/>
        <v>10047</v>
      </c>
      <c r="J11" t="s">
        <v>604</v>
      </c>
      <c r="K11" s="36">
        <v>15</v>
      </c>
      <c r="L11" t="s">
        <v>590</v>
      </c>
      <c r="M11" t="s">
        <v>606</v>
      </c>
      <c r="N11" s="319">
        <v>9042.3000000000011</v>
      </c>
      <c r="O11" s="319">
        <v>10047</v>
      </c>
    </row>
    <row r="12" spans="1:15">
      <c r="A12" t="s">
        <v>688</v>
      </c>
      <c r="B12" s="36">
        <v>20</v>
      </c>
      <c r="C12" t="s">
        <v>590</v>
      </c>
      <c r="D12" s="330" t="s">
        <v>294</v>
      </c>
      <c r="E12" s="330">
        <f t="shared" si="0"/>
        <v>12897.9</v>
      </c>
      <c r="F12" s="330">
        <f t="shared" si="0"/>
        <v>14331</v>
      </c>
      <c r="J12" t="s">
        <v>607</v>
      </c>
      <c r="K12" s="36">
        <v>20</v>
      </c>
      <c r="L12" t="s">
        <v>590</v>
      </c>
      <c r="M12" t="s">
        <v>608</v>
      </c>
      <c r="N12" s="319">
        <v>12897.9</v>
      </c>
      <c r="O12" s="319">
        <v>14331</v>
      </c>
    </row>
    <row r="13" spans="1:15" ht="18">
      <c r="A13" s="398" t="s">
        <v>613</v>
      </c>
      <c r="B13" s="399"/>
      <c r="C13" s="400"/>
      <c r="D13" s="402"/>
      <c r="E13" s="402"/>
      <c r="F13" s="402"/>
      <c r="J13" s="398"/>
      <c r="K13" s="399"/>
      <c r="L13" s="400"/>
      <c r="M13" s="401"/>
      <c r="N13" s="402"/>
      <c r="O13" s="402"/>
    </row>
    <row r="14" spans="1:15">
      <c r="A14" t="s">
        <v>689</v>
      </c>
      <c r="B14" s="36">
        <v>5</v>
      </c>
      <c r="C14" t="s">
        <v>615</v>
      </c>
      <c r="D14" s="343" t="s">
        <v>129</v>
      </c>
      <c r="E14" s="330">
        <f t="shared" ref="E14:F23" si="1">IFERROR(N14*$B$2*IF($B$3="Yes",1+$I$5,1),N14)</f>
        <v>7495.2</v>
      </c>
      <c r="F14" s="330">
        <f t="shared" si="1"/>
        <v>8328</v>
      </c>
      <c r="J14" t="s">
        <v>689</v>
      </c>
      <c r="K14" s="36">
        <v>5</v>
      </c>
      <c r="L14" t="s">
        <v>615</v>
      </c>
      <c r="M14" t="s">
        <v>129</v>
      </c>
      <c r="N14" s="319">
        <v>7495.2</v>
      </c>
      <c r="O14" s="319">
        <v>8328</v>
      </c>
    </row>
    <row r="15" spans="1:15">
      <c r="A15" t="s">
        <v>690</v>
      </c>
      <c r="B15" s="36">
        <v>7</v>
      </c>
      <c r="C15" t="s">
        <v>615</v>
      </c>
      <c r="D15" s="343" t="s">
        <v>160</v>
      </c>
      <c r="E15" s="330">
        <f t="shared" si="1"/>
        <v>8585.1</v>
      </c>
      <c r="F15" s="330">
        <f t="shared" si="1"/>
        <v>9539</v>
      </c>
      <c r="J15" t="s">
        <v>690</v>
      </c>
      <c r="K15" s="36">
        <v>7</v>
      </c>
      <c r="L15" t="s">
        <v>615</v>
      </c>
      <c r="M15" t="s">
        <v>160</v>
      </c>
      <c r="N15" s="319">
        <v>8585.1</v>
      </c>
      <c r="O15" s="319">
        <v>9539</v>
      </c>
    </row>
    <row r="16" spans="1:15">
      <c r="A16" t="s">
        <v>691</v>
      </c>
      <c r="B16" s="36">
        <v>10</v>
      </c>
      <c r="C16" t="s">
        <v>615</v>
      </c>
      <c r="D16" s="343" t="s">
        <v>116</v>
      </c>
      <c r="E16" s="330">
        <f t="shared" si="1"/>
        <v>9455.4</v>
      </c>
      <c r="F16" s="330">
        <f t="shared" si="1"/>
        <v>10506</v>
      </c>
      <c r="J16" t="s">
        <v>691</v>
      </c>
      <c r="K16" s="36">
        <v>10</v>
      </c>
      <c r="L16" t="s">
        <v>615</v>
      </c>
      <c r="M16" t="s">
        <v>116</v>
      </c>
      <c r="N16" s="319">
        <v>9455.4</v>
      </c>
      <c r="O16" s="319">
        <v>10506</v>
      </c>
    </row>
    <row r="17" spans="1:17">
      <c r="A17" t="s">
        <v>692</v>
      </c>
      <c r="B17" s="36">
        <v>15</v>
      </c>
      <c r="C17" t="s">
        <v>615</v>
      </c>
      <c r="D17" s="343" t="s">
        <v>165</v>
      </c>
      <c r="E17" s="330">
        <f t="shared" si="1"/>
        <v>11079</v>
      </c>
      <c r="F17" s="330">
        <f t="shared" si="1"/>
        <v>12310</v>
      </c>
      <c r="J17" t="s">
        <v>692</v>
      </c>
      <c r="K17" s="36">
        <v>15</v>
      </c>
      <c r="L17" t="s">
        <v>615</v>
      </c>
      <c r="M17" t="s">
        <v>165</v>
      </c>
      <c r="N17" s="319">
        <v>11079</v>
      </c>
      <c r="O17" s="319">
        <v>12310</v>
      </c>
    </row>
    <row r="18" spans="1:17">
      <c r="A18" t="s">
        <v>693</v>
      </c>
      <c r="B18" s="36">
        <v>20</v>
      </c>
      <c r="C18" t="s">
        <v>615</v>
      </c>
      <c r="D18" s="343" t="s">
        <v>168</v>
      </c>
      <c r="E18" s="330">
        <f t="shared" si="1"/>
        <v>12539.7</v>
      </c>
      <c r="F18" s="330">
        <f t="shared" si="1"/>
        <v>13933</v>
      </c>
      <c r="J18" t="s">
        <v>693</v>
      </c>
      <c r="K18" s="36">
        <v>20</v>
      </c>
      <c r="L18" t="s">
        <v>615</v>
      </c>
      <c r="M18" t="s">
        <v>168</v>
      </c>
      <c r="N18" s="319">
        <v>12539.7</v>
      </c>
      <c r="O18" s="319">
        <v>13933</v>
      </c>
    </row>
    <row r="19" spans="1:17" hidden="1">
      <c r="A19" t="s">
        <v>694</v>
      </c>
      <c r="B19" s="36">
        <v>25</v>
      </c>
      <c r="C19" t="s">
        <v>615</v>
      </c>
      <c r="D19" s="343" t="s">
        <v>171</v>
      </c>
      <c r="E19" s="330">
        <f t="shared" si="1"/>
        <v>13732.2</v>
      </c>
      <c r="F19" s="330">
        <f t="shared" si="1"/>
        <v>15258</v>
      </c>
      <c r="J19" t="s">
        <v>694</v>
      </c>
      <c r="K19" s="36">
        <v>25</v>
      </c>
      <c r="L19" t="s">
        <v>615</v>
      </c>
      <c r="M19" t="s">
        <v>171</v>
      </c>
      <c r="N19" s="319">
        <v>13732.2</v>
      </c>
      <c r="O19" s="319">
        <v>15258</v>
      </c>
    </row>
    <row r="20" spans="1:17">
      <c r="A20" t="s">
        <v>695</v>
      </c>
      <c r="B20" s="36">
        <v>30</v>
      </c>
      <c r="C20" t="s">
        <v>615</v>
      </c>
      <c r="D20" s="343" t="s">
        <v>150</v>
      </c>
      <c r="E20" s="330">
        <f t="shared" si="1"/>
        <v>15039.9</v>
      </c>
      <c r="F20" s="330">
        <f t="shared" si="1"/>
        <v>16711</v>
      </c>
      <c r="J20" t="s">
        <v>695</v>
      </c>
      <c r="K20" s="36">
        <v>30</v>
      </c>
      <c r="L20" t="s">
        <v>615</v>
      </c>
      <c r="M20" t="s">
        <v>150</v>
      </c>
      <c r="N20" s="319">
        <v>15039.9</v>
      </c>
      <c r="O20" s="319">
        <v>16711</v>
      </c>
    </row>
    <row r="21" spans="1:17">
      <c r="A21" t="s">
        <v>696</v>
      </c>
      <c r="B21" s="36">
        <v>40</v>
      </c>
      <c r="C21" t="s">
        <v>615</v>
      </c>
      <c r="D21" s="343" t="s">
        <v>177</v>
      </c>
      <c r="E21" s="330">
        <f t="shared" si="1"/>
        <v>22050</v>
      </c>
      <c r="F21" s="330">
        <f t="shared" si="1"/>
        <v>24500</v>
      </c>
      <c r="J21" t="s">
        <v>696</v>
      </c>
      <c r="K21" s="36">
        <v>40</v>
      </c>
      <c r="L21" t="s">
        <v>615</v>
      </c>
      <c r="M21" t="s">
        <v>177</v>
      </c>
      <c r="N21" s="319">
        <v>22050</v>
      </c>
      <c r="O21" s="319">
        <v>24500</v>
      </c>
    </row>
    <row r="22" spans="1:17">
      <c r="A22" t="s">
        <v>697</v>
      </c>
      <c r="B22" s="36">
        <v>50</v>
      </c>
      <c r="C22" t="s">
        <v>615</v>
      </c>
      <c r="D22" s="343" t="s">
        <v>179</v>
      </c>
      <c r="E22" s="330">
        <f t="shared" si="1"/>
        <v>27632.7</v>
      </c>
      <c r="F22" s="330">
        <f t="shared" si="1"/>
        <v>30703</v>
      </c>
      <c r="J22" t="s">
        <v>697</v>
      </c>
      <c r="K22" s="36">
        <v>50</v>
      </c>
      <c r="L22" t="s">
        <v>615</v>
      </c>
      <c r="M22" t="s">
        <v>179</v>
      </c>
      <c r="N22" s="319">
        <v>27632.7</v>
      </c>
      <c r="O22" s="319">
        <v>30703</v>
      </c>
    </row>
    <row r="23" spans="1:17">
      <c r="A23" t="s">
        <v>698</v>
      </c>
      <c r="B23" s="36">
        <v>60</v>
      </c>
      <c r="C23" t="s">
        <v>615</v>
      </c>
      <c r="D23" s="343" t="s">
        <v>181</v>
      </c>
      <c r="E23" s="330">
        <f t="shared" si="1"/>
        <v>37885.5</v>
      </c>
      <c r="F23" s="330">
        <f t="shared" si="1"/>
        <v>42095</v>
      </c>
      <c r="J23" t="s">
        <v>698</v>
      </c>
      <c r="K23" s="36">
        <v>60</v>
      </c>
      <c r="L23" t="s">
        <v>615</v>
      </c>
      <c r="M23" t="s">
        <v>181</v>
      </c>
      <c r="N23" s="319">
        <v>37885.5</v>
      </c>
      <c r="O23" s="319">
        <v>42095</v>
      </c>
    </row>
    <row r="24" spans="1:17" ht="18">
      <c r="A24" s="398" t="s">
        <v>576</v>
      </c>
      <c r="B24" s="399"/>
      <c r="C24" s="400"/>
      <c r="D24" s="402"/>
      <c r="E24" s="402"/>
      <c r="F24" s="402"/>
      <c r="J24" s="398"/>
      <c r="K24" s="399"/>
      <c r="L24" s="400"/>
      <c r="M24" s="401"/>
      <c r="N24" s="402"/>
      <c r="O24" s="402"/>
    </row>
    <row r="25" spans="1:17">
      <c r="A25" t="s">
        <v>699</v>
      </c>
      <c r="B25" s="36">
        <v>5</v>
      </c>
      <c r="C25" t="s">
        <v>620</v>
      </c>
      <c r="D25" s="343" t="s">
        <v>129</v>
      </c>
      <c r="E25" s="330">
        <f t="shared" ref="E25:F40" si="2">IFERROR(N25*$B$2*IF($B$3="Yes",1+$I$5,1),N25)</f>
        <v>6663.6</v>
      </c>
      <c r="F25" s="330">
        <f t="shared" si="2"/>
        <v>7404</v>
      </c>
      <c r="J25" t="s">
        <v>699</v>
      </c>
      <c r="K25" s="36">
        <v>5</v>
      </c>
      <c r="L25" t="s">
        <v>620</v>
      </c>
      <c r="M25" t="s">
        <v>129</v>
      </c>
      <c r="N25" s="319">
        <v>6663.6</v>
      </c>
      <c r="O25" s="319">
        <v>7404</v>
      </c>
    </row>
    <row r="26" spans="1:17">
      <c r="A26" t="s">
        <v>700</v>
      </c>
      <c r="B26" s="36">
        <v>7.5</v>
      </c>
      <c r="C26" t="s">
        <v>620</v>
      </c>
      <c r="D26" s="330" t="s">
        <v>160</v>
      </c>
      <c r="E26" s="330">
        <f t="shared" si="2"/>
        <v>7128.9000000000005</v>
      </c>
      <c r="F26" s="330">
        <f t="shared" si="2"/>
        <v>7921</v>
      </c>
      <c r="J26" t="s">
        <v>700</v>
      </c>
      <c r="K26" s="36">
        <v>7.5</v>
      </c>
      <c r="L26" t="s">
        <v>620</v>
      </c>
      <c r="M26" t="s">
        <v>160</v>
      </c>
      <c r="N26" s="319">
        <v>7128.9000000000005</v>
      </c>
      <c r="O26" s="319">
        <v>7921</v>
      </c>
    </row>
    <row r="27" spans="1:17">
      <c r="A27" t="s">
        <v>701</v>
      </c>
      <c r="B27" s="36">
        <v>10</v>
      </c>
      <c r="C27" t="s">
        <v>620</v>
      </c>
      <c r="D27" s="330" t="s">
        <v>116</v>
      </c>
      <c r="E27" s="330">
        <f t="shared" si="2"/>
        <v>7621.2</v>
      </c>
      <c r="F27" s="330">
        <f t="shared" si="2"/>
        <v>8468</v>
      </c>
      <c r="J27" t="s">
        <v>701</v>
      </c>
      <c r="K27" s="36">
        <v>10</v>
      </c>
      <c r="L27" t="s">
        <v>620</v>
      </c>
      <c r="M27" t="s">
        <v>116</v>
      </c>
      <c r="N27" s="319">
        <v>7621.2</v>
      </c>
      <c r="O27" s="319">
        <v>8468</v>
      </c>
    </row>
    <row r="28" spans="1:17">
      <c r="A28" t="s">
        <v>702</v>
      </c>
      <c r="B28" s="36">
        <v>15</v>
      </c>
      <c r="C28" t="s">
        <v>620</v>
      </c>
      <c r="D28" s="330" t="s">
        <v>192</v>
      </c>
      <c r="E28" s="330">
        <f t="shared" si="2"/>
        <v>8747.1</v>
      </c>
      <c r="F28" s="330">
        <f t="shared" si="2"/>
        <v>9719</v>
      </c>
      <c r="J28" t="s">
        <v>702</v>
      </c>
      <c r="K28" s="36">
        <v>15</v>
      </c>
      <c r="L28" t="s">
        <v>620</v>
      </c>
      <c r="M28" t="s">
        <v>192</v>
      </c>
      <c r="N28" s="319">
        <v>8747.1</v>
      </c>
      <c r="O28" s="319">
        <v>9719</v>
      </c>
    </row>
    <row r="29" spans="1:17">
      <c r="A29" t="s">
        <v>703</v>
      </c>
      <c r="B29" s="36">
        <v>20</v>
      </c>
      <c r="C29" t="s">
        <v>620</v>
      </c>
      <c r="D29" s="330" t="s">
        <v>168</v>
      </c>
      <c r="E29" s="330">
        <f t="shared" si="2"/>
        <v>9495</v>
      </c>
      <c r="F29" s="330">
        <f t="shared" si="2"/>
        <v>10550</v>
      </c>
      <c r="J29" t="s">
        <v>703</v>
      </c>
      <c r="K29" s="36">
        <v>20</v>
      </c>
      <c r="L29" t="s">
        <v>620</v>
      </c>
      <c r="M29" t="s">
        <v>168</v>
      </c>
      <c r="N29" s="319">
        <v>9495</v>
      </c>
      <c r="O29" s="319">
        <v>10550</v>
      </c>
    </row>
    <row r="30" spans="1:17">
      <c r="A30" t="s">
        <v>704</v>
      </c>
      <c r="B30" s="36">
        <v>25</v>
      </c>
      <c r="C30" t="s">
        <v>620</v>
      </c>
      <c r="D30" s="330" t="s">
        <v>171</v>
      </c>
      <c r="E30" s="330">
        <f t="shared" si="2"/>
        <v>11054.7</v>
      </c>
      <c r="F30" s="330">
        <f t="shared" si="2"/>
        <v>12283</v>
      </c>
      <c r="J30" t="s">
        <v>704</v>
      </c>
      <c r="K30" s="36">
        <v>25</v>
      </c>
      <c r="L30" t="s">
        <v>620</v>
      </c>
      <c r="M30" t="s">
        <v>171</v>
      </c>
      <c r="N30" s="319">
        <v>11054.7</v>
      </c>
      <c r="O30" s="319">
        <v>12283</v>
      </c>
    </row>
    <row r="31" spans="1:17">
      <c r="A31" t="s">
        <v>705</v>
      </c>
      <c r="B31" s="36">
        <v>30</v>
      </c>
      <c r="C31" t="s">
        <v>620</v>
      </c>
      <c r="D31" s="330" t="s">
        <v>150</v>
      </c>
      <c r="E31" s="330">
        <f t="shared" si="2"/>
        <v>11819.7</v>
      </c>
      <c r="F31" s="330">
        <f t="shared" si="2"/>
        <v>13133</v>
      </c>
      <c r="J31" t="s">
        <v>705</v>
      </c>
      <c r="K31" s="36">
        <v>30</v>
      </c>
      <c r="L31" t="s">
        <v>620</v>
      </c>
      <c r="M31" t="s">
        <v>150</v>
      </c>
      <c r="N31" s="319">
        <v>11819.7</v>
      </c>
      <c r="O31" s="319">
        <v>13133</v>
      </c>
    </row>
    <row r="32" spans="1:17">
      <c r="A32" t="s">
        <v>706</v>
      </c>
      <c r="B32" s="36">
        <v>40</v>
      </c>
      <c r="C32" t="s">
        <v>620</v>
      </c>
      <c r="D32" s="330" t="s">
        <v>177</v>
      </c>
      <c r="E32" s="330">
        <f t="shared" si="2"/>
        <v>14325.300000000001</v>
      </c>
      <c r="F32" s="330">
        <f t="shared" si="2"/>
        <v>15917</v>
      </c>
      <c r="J32" t="s">
        <v>706</v>
      </c>
      <c r="K32" s="36">
        <v>40</v>
      </c>
      <c r="L32" t="s">
        <v>620</v>
      </c>
      <c r="M32" t="s">
        <v>177</v>
      </c>
      <c r="N32" s="319">
        <v>14325.300000000001</v>
      </c>
      <c r="O32" s="319">
        <v>15917</v>
      </c>
      <c r="Q32" s="319"/>
    </row>
    <row r="33" spans="1:17">
      <c r="A33" t="s">
        <v>707</v>
      </c>
      <c r="B33" s="36">
        <v>50</v>
      </c>
      <c r="C33" t="s">
        <v>620</v>
      </c>
      <c r="D33" s="330" t="s">
        <v>179</v>
      </c>
      <c r="E33" s="330">
        <f t="shared" si="2"/>
        <v>18974.7</v>
      </c>
      <c r="F33" s="330">
        <f t="shared" si="2"/>
        <v>21083</v>
      </c>
      <c r="J33" t="s">
        <v>707</v>
      </c>
      <c r="K33" s="36">
        <v>50</v>
      </c>
      <c r="L33" t="s">
        <v>620</v>
      </c>
      <c r="M33" t="s">
        <v>179</v>
      </c>
      <c r="N33" s="319">
        <v>18974.7</v>
      </c>
      <c r="O33" s="319">
        <v>21083</v>
      </c>
      <c r="Q33" s="319"/>
    </row>
    <row r="34" spans="1:17">
      <c r="A34" t="s">
        <v>708</v>
      </c>
      <c r="B34" s="36">
        <v>60</v>
      </c>
      <c r="C34" t="s">
        <v>620</v>
      </c>
      <c r="D34" s="330" t="s">
        <v>181</v>
      </c>
      <c r="E34" s="330">
        <f t="shared" si="2"/>
        <v>23232.600000000002</v>
      </c>
      <c r="F34" s="330">
        <f t="shared" si="2"/>
        <v>25814</v>
      </c>
      <c r="J34" t="s">
        <v>708</v>
      </c>
      <c r="K34" s="36">
        <v>60</v>
      </c>
      <c r="L34" t="s">
        <v>620</v>
      </c>
      <c r="M34" t="s">
        <v>181</v>
      </c>
      <c r="N34" s="319">
        <v>23232.600000000002</v>
      </c>
      <c r="O34" s="319">
        <v>25814</v>
      </c>
      <c r="Q34" s="319"/>
    </row>
    <row r="35" spans="1:17">
      <c r="A35" t="s">
        <v>709</v>
      </c>
      <c r="B35" s="36">
        <v>75</v>
      </c>
      <c r="C35" t="s">
        <v>620</v>
      </c>
      <c r="D35" s="330" t="s">
        <v>183</v>
      </c>
      <c r="E35" s="330">
        <f t="shared" si="2"/>
        <v>26514.9</v>
      </c>
      <c r="F35" s="330">
        <f t="shared" si="2"/>
        <v>29461</v>
      </c>
      <c r="J35" t="s">
        <v>709</v>
      </c>
      <c r="K35" s="36">
        <v>75</v>
      </c>
      <c r="L35" t="s">
        <v>620</v>
      </c>
      <c r="M35" t="s">
        <v>183</v>
      </c>
      <c r="N35" s="319">
        <v>26514.9</v>
      </c>
      <c r="O35" s="319">
        <v>29461</v>
      </c>
      <c r="Q35" s="319"/>
    </row>
    <row r="36" spans="1:17">
      <c r="A36" t="s">
        <v>710</v>
      </c>
      <c r="B36" s="36">
        <v>100</v>
      </c>
      <c r="C36" t="s">
        <v>620</v>
      </c>
      <c r="D36" s="330" t="s">
        <v>186</v>
      </c>
      <c r="E36" s="330">
        <f t="shared" si="2"/>
        <v>32647.5</v>
      </c>
      <c r="F36" s="330">
        <f t="shared" si="2"/>
        <v>36275</v>
      </c>
      <c r="J36" t="s">
        <v>710</v>
      </c>
      <c r="K36" s="36">
        <v>100</v>
      </c>
      <c r="L36" t="s">
        <v>620</v>
      </c>
      <c r="M36" t="s">
        <v>186</v>
      </c>
      <c r="N36" s="319">
        <v>32647.5</v>
      </c>
      <c r="O36" s="319">
        <v>36275</v>
      </c>
      <c r="Q36" s="319"/>
    </row>
    <row r="37" spans="1:17">
      <c r="A37" t="s">
        <v>711</v>
      </c>
      <c r="B37" s="36">
        <v>125</v>
      </c>
      <c r="C37" t="s">
        <v>620</v>
      </c>
      <c r="D37" s="330" t="s">
        <v>348</v>
      </c>
      <c r="E37" s="330">
        <f t="shared" si="2"/>
        <v>48708</v>
      </c>
      <c r="F37" s="330">
        <f t="shared" si="2"/>
        <v>54120</v>
      </c>
      <c r="J37" t="s">
        <v>711</v>
      </c>
      <c r="K37" s="36">
        <v>125</v>
      </c>
      <c r="L37" t="s">
        <v>620</v>
      </c>
      <c r="M37" t="s">
        <v>348</v>
      </c>
      <c r="N37" s="319">
        <v>48708</v>
      </c>
      <c r="O37" s="319">
        <v>54120</v>
      </c>
      <c r="Q37" s="319"/>
    </row>
    <row r="38" spans="1:17">
      <c r="A38" t="s">
        <v>712</v>
      </c>
      <c r="B38" s="36">
        <v>150</v>
      </c>
      <c r="C38" t="s">
        <v>620</v>
      </c>
      <c r="D38" s="330" t="s">
        <v>350</v>
      </c>
      <c r="E38" s="330">
        <f t="shared" si="2"/>
        <v>56214</v>
      </c>
      <c r="F38" s="330">
        <f t="shared" si="2"/>
        <v>62460</v>
      </c>
      <c r="J38" t="s">
        <v>712</v>
      </c>
      <c r="K38" s="36">
        <v>150</v>
      </c>
      <c r="L38" t="s">
        <v>620</v>
      </c>
      <c r="M38" t="s">
        <v>350</v>
      </c>
      <c r="N38" s="319">
        <v>56214</v>
      </c>
      <c r="O38" s="319">
        <v>62460</v>
      </c>
      <c r="Q38" s="319"/>
    </row>
    <row r="39" spans="1:17" hidden="1">
      <c r="A39" t="s">
        <v>713</v>
      </c>
      <c r="B39" s="36">
        <v>200</v>
      </c>
      <c r="C39" t="s">
        <v>620</v>
      </c>
      <c r="D39" s="330" t="s">
        <v>434</v>
      </c>
      <c r="E39" s="330">
        <f t="shared" si="2"/>
        <v>79695</v>
      </c>
      <c r="F39" s="330">
        <f t="shared" si="2"/>
        <v>88550</v>
      </c>
      <c r="J39" t="s">
        <v>713</v>
      </c>
      <c r="K39" s="36">
        <v>200</v>
      </c>
      <c r="L39" t="s">
        <v>620</v>
      </c>
      <c r="M39" t="s">
        <v>434</v>
      </c>
      <c r="N39" s="319">
        <v>79695</v>
      </c>
      <c r="O39" s="319">
        <v>88550</v>
      </c>
      <c r="Q39" s="319"/>
    </row>
    <row r="40" spans="1:17" hidden="1">
      <c r="A40" t="s">
        <v>714</v>
      </c>
      <c r="B40" s="36">
        <v>250</v>
      </c>
      <c r="C40" t="s">
        <v>620</v>
      </c>
      <c r="D40" s="330" t="s">
        <v>436</v>
      </c>
      <c r="E40" s="330">
        <f t="shared" si="2"/>
        <v>98509.5</v>
      </c>
      <c r="F40" s="330">
        <f t="shared" si="2"/>
        <v>109455</v>
      </c>
      <c r="J40" t="s">
        <v>714</v>
      </c>
      <c r="K40" s="36">
        <v>250</v>
      </c>
      <c r="L40" t="s">
        <v>620</v>
      </c>
      <c r="M40" t="s">
        <v>436</v>
      </c>
      <c r="N40" s="319">
        <v>98509.5</v>
      </c>
      <c r="O40" s="319">
        <v>109455</v>
      </c>
      <c r="Q40" s="319"/>
    </row>
    <row r="41" spans="1:17">
      <c r="A41" s="86" t="s">
        <v>199</v>
      </c>
      <c r="B41" s="132"/>
      <c r="C41" s="87"/>
      <c r="D41" s="331"/>
      <c r="E41" s="331"/>
      <c r="F41" s="331"/>
      <c r="J41" s="86" t="s">
        <v>199</v>
      </c>
      <c r="K41" s="132"/>
      <c r="L41" s="87"/>
      <c r="M41" s="87"/>
      <c r="N41" s="87"/>
      <c r="O41" s="87"/>
    </row>
    <row r="42" spans="1:17">
      <c r="A42" s="77" t="s">
        <v>59</v>
      </c>
      <c r="B42" s="662" t="s">
        <v>244</v>
      </c>
      <c r="C42" s="662"/>
      <c r="D42" s="330"/>
      <c r="E42" s="330"/>
      <c r="F42" s="69"/>
      <c r="J42" s="273" t="s">
        <v>59</v>
      </c>
      <c r="K42" s="745" t="s">
        <v>244</v>
      </c>
      <c r="L42" s="745"/>
      <c r="M42" s="745"/>
      <c r="N42" s="324">
        <v>389</v>
      </c>
      <c r="O42" s="324"/>
    </row>
    <row r="43" spans="1:17">
      <c r="A43" s="77" t="s">
        <v>201</v>
      </c>
      <c r="B43" s="662" t="s">
        <v>202</v>
      </c>
      <c r="C43" s="662"/>
      <c r="D43" s="330"/>
      <c r="E43" s="330"/>
      <c r="F43" s="69"/>
      <c r="J43" s="275" t="s">
        <v>201</v>
      </c>
      <c r="K43" s="746" t="s">
        <v>202</v>
      </c>
      <c r="L43" s="746"/>
      <c r="M43" s="746"/>
      <c r="N43" s="325">
        <v>475</v>
      </c>
      <c r="O43" s="325"/>
    </row>
    <row r="44" spans="1:17">
      <c r="A44" s="77" t="s">
        <v>203</v>
      </c>
      <c r="B44" s="662" t="s">
        <v>204</v>
      </c>
      <c r="C44" s="662"/>
      <c r="D44" s="330"/>
      <c r="E44" s="330"/>
      <c r="F44" s="69"/>
      <c r="J44" s="273" t="s">
        <v>203</v>
      </c>
      <c r="K44" s="745" t="s">
        <v>204</v>
      </c>
      <c r="L44" s="745"/>
      <c r="M44" s="745"/>
      <c r="N44" s="324">
        <v>521</v>
      </c>
      <c r="O44" s="324"/>
    </row>
    <row r="45" spans="1:17">
      <c r="A45" s="77" t="s">
        <v>205</v>
      </c>
      <c r="B45" s="662" t="s">
        <v>206</v>
      </c>
      <c r="C45" s="662"/>
      <c r="D45" s="330"/>
      <c r="E45" s="330"/>
      <c r="F45" s="69"/>
      <c r="J45" s="77" t="s">
        <v>205</v>
      </c>
      <c r="K45" s="662" t="s">
        <v>206</v>
      </c>
      <c r="L45" s="662"/>
      <c r="M45" s="662"/>
      <c r="N45" s="326">
        <v>616</v>
      </c>
      <c r="O45" s="326"/>
    </row>
    <row r="46" spans="1:17">
      <c r="A46" s="77" t="s">
        <v>209</v>
      </c>
      <c r="B46" s="662" t="s">
        <v>210</v>
      </c>
      <c r="C46" s="662"/>
      <c r="D46" s="330"/>
      <c r="E46" s="330"/>
      <c r="F46" s="69"/>
      <c r="J46" s="273" t="s">
        <v>209</v>
      </c>
      <c r="K46" s="745" t="s">
        <v>210</v>
      </c>
      <c r="L46" s="745"/>
      <c r="M46" s="745"/>
      <c r="N46" s="324">
        <v>312</v>
      </c>
      <c r="O46" s="324"/>
    </row>
  </sheetData>
  <mergeCells count="12">
    <mergeCell ref="B45:C45"/>
    <mergeCell ref="K45:M45"/>
    <mergeCell ref="B46:C46"/>
    <mergeCell ref="K46:M46"/>
    <mergeCell ref="A1:C1"/>
    <mergeCell ref="B42:C42"/>
    <mergeCell ref="K42:M42"/>
    <mergeCell ref="B43:C43"/>
    <mergeCell ref="K43:M43"/>
    <mergeCell ref="B44:C44"/>
    <mergeCell ref="K44:M44"/>
    <mergeCell ref="D1:G1"/>
  </mergeCells>
  <conditionalFormatting sqref="D8:F12 D25:F40">
    <cfRule type="expression" dxfId="4" priority="2">
      <formula>$B$3="Yes"</formula>
    </cfRule>
  </conditionalFormatting>
  <conditionalFormatting sqref="D14:F23">
    <cfRule type="expression" dxfId="3" priority="1">
      <formula>$B$3="Yes"</formula>
    </cfRule>
  </conditionalFormatting>
  <dataValidations count="1">
    <dataValidation type="list" allowBlank="1" showInputMessage="1" showErrorMessage="1" sqref="B3" xr:uid="{D630F166-6B39-4052-8D35-7ECCAF99D926}">
      <formula1>$I$6:$I$7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922D6-2B5F-4E4F-8639-65CEB0187017}">
  <sheetPr>
    <tabColor rgb="FFC00000"/>
  </sheetPr>
  <dimension ref="A1:Q56"/>
  <sheetViews>
    <sheetView workbookViewId="0">
      <selection activeCell="B2" sqref="B2"/>
    </sheetView>
  </sheetViews>
  <sheetFormatPr defaultRowHeight="14.4"/>
  <cols>
    <col min="1" max="1" width="14" customWidth="1"/>
    <col min="2" max="2" width="8" style="36" customWidth="1"/>
    <col min="3" max="3" width="18.44140625" customWidth="1"/>
    <col min="4" max="5" width="15.6640625" style="36" customWidth="1"/>
    <col min="6" max="6" width="10.77734375" style="36" customWidth="1"/>
    <col min="7" max="8" width="10.77734375" customWidth="1"/>
    <col min="9" max="15" width="10.77734375" hidden="1" customWidth="1"/>
    <col min="16" max="16" width="10.77734375" customWidth="1"/>
    <col min="17" max="17" width="8.6640625" customWidth="1"/>
  </cols>
  <sheetData>
    <row r="1" spans="1:15" ht="33.6" customHeight="1" thickBot="1">
      <c r="A1" s="673" t="s">
        <v>715</v>
      </c>
      <c r="B1" s="673"/>
      <c r="C1" s="673"/>
      <c r="D1" s="748" t="s">
        <v>954</v>
      </c>
      <c r="E1" s="748"/>
      <c r="F1" s="748"/>
      <c r="G1" s="748"/>
    </row>
    <row r="2" spans="1:15" ht="26.4" thickBot="1">
      <c r="A2" s="260" t="s">
        <v>0</v>
      </c>
      <c r="B2" s="322">
        <v>1</v>
      </c>
      <c r="C2" s="229"/>
      <c r="D2" s="329"/>
      <c r="E2" s="329"/>
      <c r="F2" s="329"/>
    </row>
    <row r="3" spans="1:15" ht="26.4" thickBot="1">
      <c r="A3" s="260" t="s">
        <v>2</v>
      </c>
      <c r="B3" s="17" t="s">
        <v>3</v>
      </c>
      <c r="C3" s="229"/>
      <c r="D3" s="329"/>
      <c r="E3" s="329"/>
      <c r="F3" s="329"/>
    </row>
    <row r="4" spans="1:15" ht="25.8">
      <c r="A4" s="229"/>
      <c r="B4" s="323"/>
      <c r="C4" s="229"/>
      <c r="E4" s="403" t="s">
        <v>809</v>
      </c>
      <c r="F4" s="477" t="s">
        <v>583</v>
      </c>
    </row>
    <row r="5" spans="1:15" ht="16.2" thickBot="1">
      <c r="A5" s="22" t="s">
        <v>40</v>
      </c>
      <c r="B5" s="91" t="s">
        <v>99</v>
      </c>
      <c r="C5" s="22" t="s">
        <v>41</v>
      </c>
      <c r="D5" s="337" t="s">
        <v>252</v>
      </c>
      <c r="E5" s="478" t="s">
        <v>682</v>
      </c>
      <c r="F5" s="278" t="s">
        <v>587</v>
      </c>
      <c r="I5" s="327">
        <v>0.1</v>
      </c>
      <c r="J5" s="22" t="s">
        <v>40</v>
      </c>
      <c r="K5" s="91" t="s">
        <v>99</v>
      </c>
      <c r="L5" s="22" t="s">
        <v>41</v>
      </c>
      <c r="M5" s="91" t="s">
        <v>42</v>
      </c>
      <c r="N5" s="278" t="s">
        <v>585</v>
      </c>
      <c r="O5" s="278" t="s">
        <v>587</v>
      </c>
    </row>
    <row r="6" spans="1:15" ht="18.600000000000001" thickTop="1">
      <c r="A6" s="321" t="s">
        <v>716</v>
      </c>
      <c r="B6" s="142"/>
      <c r="C6" s="143"/>
      <c r="D6" s="128"/>
      <c r="E6" s="128"/>
      <c r="F6" s="128"/>
      <c r="I6" t="s">
        <v>3</v>
      </c>
      <c r="J6" s="321" t="s">
        <v>588</v>
      </c>
      <c r="K6" s="142"/>
      <c r="L6" s="143"/>
      <c r="M6" s="38"/>
      <c r="N6" s="128"/>
      <c r="O6" s="128"/>
    </row>
    <row r="7" spans="1:15" ht="18">
      <c r="A7" s="398" t="s">
        <v>572</v>
      </c>
      <c r="B7" s="399"/>
      <c r="C7" s="400"/>
      <c r="D7" s="402"/>
      <c r="E7" s="402"/>
      <c r="F7" s="402"/>
      <c r="J7" s="398"/>
      <c r="K7" s="399"/>
      <c r="L7" s="400"/>
      <c r="M7" s="401"/>
      <c r="N7" s="402"/>
      <c r="O7" s="402"/>
    </row>
    <row r="8" spans="1:15">
      <c r="A8" t="s">
        <v>717</v>
      </c>
      <c r="B8" s="36">
        <v>5</v>
      </c>
      <c r="C8" t="s">
        <v>590</v>
      </c>
      <c r="D8" s="330" t="s">
        <v>116</v>
      </c>
      <c r="E8" s="330">
        <f t="shared" ref="E8:F14" si="0">IFERROR(N8*$B$2*IF($B$3="Yes",1+$I$5,1),N8)</f>
        <v>4014.3599999999997</v>
      </c>
      <c r="F8" s="330">
        <f t="shared" si="0"/>
        <v>4460.3999999999996</v>
      </c>
      <c r="J8" t="s">
        <v>717</v>
      </c>
      <c r="K8" s="36">
        <v>5</v>
      </c>
      <c r="L8" t="s">
        <v>590</v>
      </c>
      <c r="M8" t="s">
        <v>597</v>
      </c>
      <c r="N8" s="319">
        <v>4014.3599999999997</v>
      </c>
      <c r="O8" s="319">
        <v>4460.3999999999996</v>
      </c>
    </row>
    <row r="9" spans="1:15">
      <c r="A9" t="s">
        <v>718</v>
      </c>
      <c r="B9" s="36">
        <v>7.5</v>
      </c>
      <c r="C9" t="s">
        <v>590</v>
      </c>
      <c r="D9" s="330" t="s">
        <v>192</v>
      </c>
      <c r="E9" s="330">
        <f t="shared" si="0"/>
        <v>4353.93</v>
      </c>
      <c r="F9" s="330">
        <f t="shared" si="0"/>
        <v>4837.7</v>
      </c>
      <c r="J9" t="s">
        <v>718</v>
      </c>
      <c r="K9" s="36">
        <v>7.5</v>
      </c>
      <c r="L9" t="s">
        <v>590</v>
      </c>
      <c r="M9" t="s">
        <v>600</v>
      </c>
      <c r="N9" s="319">
        <v>4353.93</v>
      </c>
      <c r="O9" s="319">
        <v>4837.7</v>
      </c>
    </row>
    <row r="10" spans="1:15">
      <c r="A10" t="s">
        <v>719</v>
      </c>
      <c r="B10" s="36">
        <v>10</v>
      </c>
      <c r="C10" t="s">
        <v>590</v>
      </c>
      <c r="D10" s="330" t="s">
        <v>168</v>
      </c>
      <c r="E10" s="330">
        <f t="shared" si="0"/>
        <v>4561.2</v>
      </c>
      <c r="F10" s="330">
        <f t="shared" si="0"/>
        <v>5068</v>
      </c>
      <c r="J10" t="s">
        <v>719</v>
      </c>
      <c r="K10" s="36">
        <v>10</v>
      </c>
      <c r="L10" t="s">
        <v>590</v>
      </c>
      <c r="M10" t="s">
        <v>603</v>
      </c>
      <c r="N10" s="319">
        <v>4561.2</v>
      </c>
      <c r="O10" s="319">
        <v>5068</v>
      </c>
    </row>
    <row r="11" spans="1:15">
      <c r="A11" t="s">
        <v>720</v>
      </c>
      <c r="B11" s="36">
        <v>15</v>
      </c>
      <c r="C11" t="s">
        <v>590</v>
      </c>
      <c r="D11" s="330" t="s">
        <v>150</v>
      </c>
      <c r="E11" s="330">
        <f t="shared" si="0"/>
        <v>5351.4</v>
      </c>
      <c r="F11" s="330">
        <f t="shared" si="0"/>
        <v>5946</v>
      </c>
      <c r="J11" t="s">
        <v>720</v>
      </c>
      <c r="K11" s="36">
        <v>15</v>
      </c>
      <c r="L11" t="s">
        <v>590</v>
      </c>
      <c r="M11" t="s">
        <v>606</v>
      </c>
      <c r="N11" s="319">
        <v>5351.4</v>
      </c>
      <c r="O11" s="319">
        <v>5946</v>
      </c>
    </row>
    <row r="12" spans="1:15">
      <c r="A12" t="s">
        <v>721</v>
      </c>
      <c r="B12" s="36">
        <v>20</v>
      </c>
      <c r="C12" t="s">
        <v>590</v>
      </c>
      <c r="D12" s="330" t="s">
        <v>177</v>
      </c>
      <c r="E12" s="330">
        <f t="shared" si="0"/>
        <v>6204.2400000000007</v>
      </c>
      <c r="F12" s="330">
        <f t="shared" si="0"/>
        <v>6893.6</v>
      </c>
      <c r="J12" t="s">
        <v>721</v>
      </c>
      <c r="K12" s="36">
        <v>20</v>
      </c>
      <c r="L12" t="s">
        <v>590</v>
      </c>
      <c r="M12" t="s">
        <v>608</v>
      </c>
      <c r="N12" s="319">
        <v>6204.2400000000007</v>
      </c>
      <c r="O12" s="319">
        <v>6893.6</v>
      </c>
    </row>
    <row r="13" spans="1:15">
      <c r="A13" t="s">
        <v>722</v>
      </c>
      <c r="B13" s="36">
        <v>25</v>
      </c>
      <c r="C13" t="s">
        <v>590</v>
      </c>
      <c r="D13" s="330" t="s">
        <v>385</v>
      </c>
      <c r="E13" s="330">
        <f t="shared" si="0"/>
        <v>7331.7600000000011</v>
      </c>
      <c r="F13" s="330">
        <f t="shared" si="0"/>
        <v>8146.4000000000005</v>
      </c>
      <c r="J13" t="s">
        <v>722</v>
      </c>
      <c r="K13" s="36">
        <v>25</v>
      </c>
      <c r="L13" t="s">
        <v>590</v>
      </c>
      <c r="M13" t="s">
        <v>610</v>
      </c>
      <c r="N13" s="319">
        <v>7331.7600000000011</v>
      </c>
      <c r="O13" s="319">
        <v>8146.4000000000005</v>
      </c>
    </row>
    <row r="14" spans="1:15">
      <c r="A14" t="s">
        <v>723</v>
      </c>
      <c r="B14" s="36">
        <v>30</v>
      </c>
      <c r="C14" t="s">
        <v>590</v>
      </c>
      <c r="D14" s="330" t="s">
        <v>181</v>
      </c>
      <c r="E14" s="330">
        <f t="shared" si="0"/>
        <v>8807.76</v>
      </c>
      <c r="F14" s="330">
        <f t="shared" si="0"/>
        <v>9786.4</v>
      </c>
      <c r="J14" t="s">
        <v>723</v>
      </c>
      <c r="K14" s="36">
        <v>30</v>
      </c>
      <c r="L14" t="s">
        <v>590</v>
      </c>
      <c r="M14" t="s">
        <v>612</v>
      </c>
      <c r="N14" s="319">
        <v>8807.76</v>
      </c>
      <c r="O14" s="319">
        <v>9786.4</v>
      </c>
    </row>
    <row r="15" spans="1:15" ht="18">
      <c r="A15" s="398" t="s">
        <v>613</v>
      </c>
      <c r="B15" s="399"/>
      <c r="C15" s="400"/>
      <c r="D15" s="402"/>
      <c r="E15" s="402"/>
      <c r="F15" s="402"/>
      <c r="J15" s="398"/>
      <c r="K15" s="399"/>
      <c r="L15" s="400"/>
      <c r="M15" s="401"/>
      <c r="N15" s="402"/>
      <c r="O15" s="402"/>
    </row>
    <row r="16" spans="1:15" ht="14.4" customHeight="1">
      <c r="A16" s="479" t="s">
        <v>724</v>
      </c>
      <c r="B16" s="203">
        <v>5</v>
      </c>
      <c r="C16" t="s">
        <v>615</v>
      </c>
      <c r="D16" s="480" t="s">
        <v>129</v>
      </c>
      <c r="E16" s="330">
        <f t="shared" ref="E16:F25" si="1">IFERROR(N16*$B$2*IF($B$3="Yes",1+$I$5,1),N16)</f>
        <v>6927.93</v>
      </c>
      <c r="F16" s="330">
        <f t="shared" si="1"/>
        <v>7697.7</v>
      </c>
      <c r="J16" s="202" t="s">
        <v>724</v>
      </c>
      <c r="K16" s="203">
        <v>5</v>
      </c>
      <c r="L16" s="202" t="s">
        <v>615</v>
      </c>
      <c r="M16" s="203" t="s">
        <v>129</v>
      </c>
      <c r="N16" s="205">
        <v>6927.93</v>
      </c>
      <c r="O16" s="205">
        <v>7697.7</v>
      </c>
    </row>
    <row r="17" spans="1:17" ht="14.4" customHeight="1">
      <c r="A17" s="479" t="s">
        <v>725</v>
      </c>
      <c r="B17" s="203">
        <v>7</v>
      </c>
      <c r="C17" t="s">
        <v>615</v>
      </c>
      <c r="D17" s="481" t="s">
        <v>160</v>
      </c>
      <c r="E17" s="330">
        <f t="shared" si="1"/>
        <v>7264.89</v>
      </c>
      <c r="F17" s="330">
        <f t="shared" si="1"/>
        <v>8072.1</v>
      </c>
      <c r="J17" s="202" t="s">
        <v>725</v>
      </c>
      <c r="K17" s="203">
        <v>7</v>
      </c>
      <c r="L17" s="202" t="s">
        <v>615</v>
      </c>
      <c r="M17" s="203" t="s">
        <v>160</v>
      </c>
      <c r="N17" s="205">
        <v>7264.89</v>
      </c>
      <c r="O17" s="205">
        <v>8072.1</v>
      </c>
    </row>
    <row r="18" spans="1:17" ht="14.4" customHeight="1">
      <c r="A18" s="479" t="s">
        <v>726</v>
      </c>
      <c r="B18" s="203">
        <v>10</v>
      </c>
      <c r="C18" t="s">
        <v>615</v>
      </c>
      <c r="D18" s="481" t="s">
        <v>116</v>
      </c>
      <c r="E18" s="330">
        <f t="shared" si="1"/>
        <v>7386.39</v>
      </c>
      <c r="F18" s="330">
        <f t="shared" si="1"/>
        <v>8207.1</v>
      </c>
      <c r="J18" s="202" t="s">
        <v>726</v>
      </c>
      <c r="K18" s="203">
        <v>10</v>
      </c>
      <c r="L18" s="202" t="s">
        <v>615</v>
      </c>
      <c r="M18" s="203" t="s">
        <v>116</v>
      </c>
      <c r="N18" s="205">
        <v>7386.39</v>
      </c>
      <c r="O18" s="205">
        <v>8207.1</v>
      </c>
    </row>
    <row r="19" spans="1:17" ht="14.4" customHeight="1">
      <c r="A19" s="479" t="s">
        <v>727</v>
      </c>
      <c r="B19" s="203">
        <v>15</v>
      </c>
      <c r="C19" t="s">
        <v>615</v>
      </c>
      <c r="D19" s="481" t="s">
        <v>192</v>
      </c>
      <c r="E19" s="330">
        <f t="shared" si="1"/>
        <v>8702.6400000000012</v>
      </c>
      <c r="F19" s="330">
        <f t="shared" si="1"/>
        <v>9669.6</v>
      </c>
      <c r="J19" s="202" t="s">
        <v>727</v>
      </c>
      <c r="K19" s="203">
        <v>15</v>
      </c>
      <c r="L19" s="202" t="s">
        <v>615</v>
      </c>
      <c r="M19" s="203" t="s">
        <v>192</v>
      </c>
      <c r="N19" s="205">
        <v>8702.6400000000012</v>
      </c>
      <c r="O19" s="205">
        <v>9669.6</v>
      </c>
    </row>
    <row r="20" spans="1:17" ht="14.4" customHeight="1">
      <c r="A20" s="479" t="s">
        <v>728</v>
      </c>
      <c r="B20" s="203">
        <v>20</v>
      </c>
      <c r="C20" t="s">
        <v>615</v>
      </c>
      <c r="D20" s="481" t="s">
        <v>168</v>
      </c>
      <c r="E20" s="330">
        <f t="shared" si="1"/>
        <v>9813.9599999999991</v>
      </c>
      <c r="F20" s="330">
        <f t="shared" si="1"/>
        <v>10904.4</v>
      </c>
      <c r="J20" s="202" t="s">
        <v>728</v>
      </c>
      <c r="K20" s="203">
        <v>20</v>
      </c>
      <c r="L20" s="202" t="s">
        <v>615</v>
      </c>
      <c r="M20" s="203" t="s">
        <v>168</v>
      </c>
      <c r="N20" s="205">
        <v>9813.9599999999991</v>
      </c>
      <c r="O20" s="205">
        <v>10904.4</v>
      </c>
    </row>
    <row r="21" spans="1:17" ht="14.4" customHeight="1">
      <c r="A21" s="479" t="s">
        <v>729</v>
      </c>
      <c r="B21" s="203">
        <v>30</v>
      </c>
      <c r="C21" t="s">
        <v>615</v>
      </c>
      <c r="D21" s="481" t="s">
        <v>150</v>
      </c>
      <c r="E21" s="330">
        <f t="shared" si="1"/>
        <v>12133.800000000001</v>
      </c>
      <c r="F21" s="330">
        <f t="shared" si="1"/>
        <v>13482</v>
      </c>
      <c r="J21" s="202" t="s">
        <v>729</v>
      </c>
      <c r="K21" s="203">
        <v>30</v>
      </c>
      <c r="L21" s="202" t="s">
        <v>615</v>
      </c>
      <c r="M21" s="203" t="s">
        <v>150</v>
      </c>
      <c r="N21" s="205">
        <v>12133.800000000001</v>
      </c>
      <c r="O21" s="205">
        <v>13482</v>
      </c>
    </row>
    <row r="22" spans="1:17" ht="14.4" customHeight="1">
      <c r="A22" s="479" t="s">
        <v>730</v>
      </c>
      <c r="B22" s="203">
        <v>40</v>
      </c>
      <c r="C22" t="s">
        <v>615</v>
      </c>
      <c r="D22" s="481" t="s">
        <v>177</v>
      </c>
      <c r="E22" s="330">
        <f t="shared" si="1"/>
        <v>15918.119999999999</v>
      </c>
      <c r="F22" s="330">
        <f t="shared" si="1"/>
        <v>17686.8</v>
      </c>
      <c r="J22" s="202" t="s">
        <v>730</v>
      </c>
      <c r="K22" s="203">
        <v>40</v>
      </c>
      <c r="L22" s="202" t="s">
        <v>615</v>
      </c>
      <c r="M22" s="203" t="s">
        <v>177</v>
      </c>
      <c r="N22" s="205">
        <v>15918.119999999999</v>
      </c>
      <c r="O22" s="205">
        <v>17686.8</v>
      </c>
      <c r="Q22" s="319"/>
    </row>
    <row r="23" spans="1:17">
      <c r="A23" s="479" t="s">
        <v>731</v>
      </c>
      <c r="B23" s="36">
        <v>50</v>
      </c>
      <c r="C23" t="s">
        <v>615</v>
      </c>
      <c r="D23" s="343" t="s">
        <v>179</v>
      </c>
      <c r="E23" s="330">
        <f t="shared" si="1"/>
        <v>19026.900000000001</v>
      </c>
      <c r="F23" s="330">
        <f t="shared" si="1"/>
        <v>21141</v>
      </c>
      <c r="J23" t="s">
        <v>731</v>
      </c>
      <c r="K23" s="36">
        <v>50</v>
      </c>
      <c r="L23" t="s">
        <v>615</v>
      </c>
      <c r="M23" s="36" t="s">
        <v>179</v>
      </c>
      <c r="N23" s="482">
        <v>19026.900000000001</v>
      </c>
      <c r="O23" s="319">
        <v>21141</v>
      </c>
      <c r="Q23" s="319"/>
    </row>
    <row r="24" spans="1:17">
      <c r="A24" s="479" t="s">
        <v>732</v>
      </c>
      <c r="B24" s="36">
        <v>60</v>
      </c>
      <c r="C24" t="s">
        <v>615</v>
      </c>
      <c r="D24" s="343" t="s">
        <v>181</v>
      </c>
      <c r="E24" s="330">
        <f t="shared" si="1"/>
        <v>22884.12</v>
      </c>
      <c r="F24" s="330">
        <f t="shared" si="1"/>
        <v>25426.799999999999</v>
      </c>
      <c r="J24" t="s">
        <v>732</v>
      </c>
      <c r="K24" s="36">
        <v>60</v>
      </c>
      <c r="L24" t="s">
        <v>615</v>
      </c>
      <c r="M24" s="36" t="s">
        <v>181</v>
      </c>
      <c r="N24" s="482">
        <v>22884.12</v>
      </c>
      <c r="O24" s="319">
        <v>25426.799999999999</v>
      </c>
      <c r="Q24" s="319"/>
    </row>
    <row r="25" spans="1:17">
      <c r="A25" s="479" t="s">
        <v>733</v>
      </c>
      <c r="B25" s="36">
        <v>75</v>
      </c>
      <c r="C25" t="s">
        <v>615</v>
      </c>
      <c r="D25" s="343" t="s">
        <v>183</v>
      </c>
      <c r="E25" s="330">
        <f t="shared" si="1"/>
        <v>25251.75</v>
      </c>
      <c r="F25" s="330">
        <f t="shared" si="1"/>
        <v>28057.5</v>
      </c>
      <c r="J25" t="s">
        <v>733</v>
      </c>
      <c r="K25" s="36">
        <v>75</v>
      </c>
      <c r="L25" t="s">
        <v>615</v>
      </c>
      <c r="M25" s="36" t="s">
        <v>183</v>
      </c>
      <c r="N25" s="482">
        <v>25251.75</v>
      </c>
      <c r="O25" s="319">
        <v>28057.5</v>
      </c>
      <c r="Q25" s="319"/>
    </row>
    <row r="26" spans="1:17" ht="18">
      <c r="A26" s="398" t="s">
        <v>576</v>
      </c>
      <c r="B26" s="399"/>
      <c r="C26" s="400"/>
      <c r="D26" s="402"/>
      <c r="E26" s="402"/>
      <c r="F26" s="402"/>
      <c r="J26" s="398"/>
      <c r="K26" s="399"/>
      <c r="L26" s="400"/>
      <c r="M26" s="401"/>
      <c r="N26" s="402"/>
      <c r="O26" s="402"/>
    </row>
    <row r="27" spans="1:17">
      <c r="A27" t="s">
        <v>734</v>
      </c>
      <c r="B27" s="36">
        <v>5</v>
      </c>
      <c r="C27" t="s">
        <v>620</v>
      </c>
      <c r="D27" s="343" t="s">
        <v>129</v>
      </c>
      <c r="E27" s="330">
        <f t="shared" ref="E27:F47" si="2">IFERROR(N27*$B$2*IF($B$3="Yes",1+$I$5,1),N27)</f>
        <v>4004.28</v>
      </c>
      <c r="F27" s="330">
        <f t="shared" si="2"/>
        <v>4449.2</v>
      </c>
      <c r="J27" t="s">
        <v>734</v>
      </c>
      <c r="K27" s="36">
        <v>5</v>
      </c>
      <c r="L27" t="s">
        <v>620</v>
      </c>
      <c r="M27" t="s">
        <v>129</v>
      </c>
      <c r="N27" s="319">
        <v>4004.28</v>
      </c>
      <c r="O27" s="319">
        <v>4449.2</v>
      </c>
    </row>
    <row r="28" spans="1:17">
      <c r="A28" t="s">
        <v>735</v>
      </c>
      <c r="B28" s="36">
        <v>7.5</v>
      </c>
      <c r="C28" t="s">
        <v>620</v>
      </c>
      <c r="D28" s="330" t="s">
        <v>160</v>
      </c>
      <c r="E28" s="330">
        <f t="shared" si="2"/>
        <v>4340.07</v>
      </c>
      <c r="F28" s="330">
        <f t="shared" si="2"/>
        <v>4822.2999999999993</v>
      </c>
      <c r="J28" t="s">
        <v>735</v>
      </c>
      <c r="K28" s="36">
        <v>7.5</v>
      </c>
      <c r="L28" t="s">
        <v>620</v>
      </c>
      <c r="M28" t="s">
        <v>160</v>
      </c>
      <c r="N28" s="319">
        <v>4340.07</v>
      </c>
      <c r="O28" s="319">
        <v>4822.2999999999993</v>
      </c>
    </row>
    <row r="29" spans="1:17">
      <c r="A29" t="s">
        <v>736</v>
      </c>
      <c r="B29" s="36">
        <v>10</v>
      </c>
      <c r="C29" t="s">
        <v>620</v>
      </c>
      <c r="D29" s="330" t="s">
        <v>116</v>
      </c>
      <c r="E29" s="330">
        <f t="shared" si="2"/>
        <v>4599</v>
      </c>
      <c r="F29" s="330">
        <f t="shared" si="2"/>
        <v>5110</v>
      </c>
      <c r="J29" t="s">
        <v>736</v>
      </c>
      <c r="K29" s="36">
        <v>10</v>
      </c>
      <c r="L29" t="s">
        <v>620</v>
      </c>
      <c r="M29" t="s">
        <v>116</v>
      </c>
      <c r="N29" s="319">
        <v>4599</v>
      </c>
      <c r="O29" s="319">
        <v>5110</v>
      </c>
    </row>
    <row r="30" spans="1:17">
      <c r="A30" t="s">
        <v>737</v>
      </c>
      <c r="B30" s="36">
        <v>15</v>
      </c>
      <c r="C30" t="s">
        <v>620</v>
      </c>
      <c r="D30" s="330" t="s">
        <v>165</v>
      </c>
      <c r="E30" s="330">
        <f t="shared" si="2"/>
        <v>5352.75</v>
      </c>
      <c r="F30" s="330">
        <f t="shared" si="2"/>
        <v>5947.5</v>
      </c>
      <c r="J30" t="s">
        <v>737</v>
      </c>
      <c r="K30" s="36">
        <v>15</v>
      </c>
      <c r="L30" t="s">
        <v>620</v>
      </c>
      <c r="M30" t="s">
        <v>165</v>
      </c>
      <c r="N30" s="319">
        <v>5352.75</v>
      </c>
      <c r="O30" s="319">
        <v>5947.5</v>
      </c>
    </row>
    <row r="31" spans="1:17">
      <c r="A31" t="s">
        <v>738</v>
      </c>
      <c r="B31" s="36">
        <v>20</v>
      </c>
      <c r="C31" t="s">
        <v>620</v>
      </c>
      <c r="D31" s="330" t="s">
        <v>168</v>
      </c>
      <c r="E31" s="330">
        <f t="shared" si="2"/>
        <v>6207.84</v>
      </c>
      <c r="F31" s="330">
        <f t="shared" si="2"/>
        <v>6897.6</v>
      </c>
      <c r="J31" t="s">
        <v>738</v>
      </c>
      <c r="K31" s="36">
        <v>20</v>
      </c>
      <c r="L31" t="s">
        <v>620</v>
      </c>
      <c r="M31" t="s">
        <v>168</v>
      </c>
      <c r="N31" s="319">
        <v>6207.84</v>
      </c>
      <c r="O31" s="319">
        <v>6897.6</v>
      </c>
    </row>
    <row r="32" spans="1:17">
      <c r="A32" t="s">
        <v>739</v>
      </c>
      <c r="B32" s="36">
        <v>25</v>
      </c>
      <c r="C32" t="s">
        <v>620</v>
      </c>
      <c r="D32" s="330" t="s">
        <v>171</v>
      </c>
      <c r="E32" s="330">
        <f t="shared" si="2"/>
        <v>6649.2000000000007</v>
      </c>
      <c r="F32" s="330">
        <f t="shared" si="2"/>
        <v>7388</v>
      </c>
      <c r="J32" t="s">
        <v>739</v>
      </c>
      <c r="K32" s="36">
        <v>25</v>
      </c>
      <c r="L32" t="s">
        <v>620</v>
      </c>
      <c r="M32" t="s">
        <v>171</v>
      </c>
      <c r="N32" s="319">
        <v>6649.2000000000007</v>
      </c>
      <c r="O32" s="319">
        <v>7388</v>
      </c>
    </row>
    <row r="33" spans="1:15">
      <c r="A33" t="s">
        <v>740</v>
      </c>
      <c r="B33" s="36">
        <v>30</v>
      </c>
      <c r="C33" t="s">
        <v>620</v>
      </c>
      <c r="D33" s="330" t="s">
        <v>150</v>
      </c>
      <c r="E33" s="330">
        <f t="shared" si="2"/>
        <v>7129.4400000000014</v>
      </c>
      <c r="F33" s="330">
        <f t="shared" si="2"/>
        <v>7921.6</v>
      </c>
      <c r="J33" t="s">
        <v>740</v>
      </c>
      <c r="K33" s="36">
        <v>30</v>
      </c>
      <c r="L33" t="s">
        <v>620</v>
      </c>
      <c r="M33" t="s">
        <v>150</v>
      </c>
      <c r="N33" s="319">
        <v>7129.4400000000014</v>
      </c>
      <c r="O33" s="319">
        <v>7921.6</v>
      </c>
    </row>
    <row r="34" spans="1:15">
      <c r="A34" t="s">
        <v>741</v>
      </c>
      <c r="B34" s="36">
        <v>40</v>
      </c>
      <c r="C34" t="s">
        <v>620</v>
      </c>
      <c r="D34" s="330" t="s">
        <v>177</v>
      </c>
      <c r="E34" s="330">
        <f t="shared" si="2"/>
        <v>9121.68</v>
      </c>
      <c r="F34" s="330">
        <f t="shared" si="2"/>
        <v>10135.200000000001</v>
      </c>
      <c r="J34" t="s">
        <v>741</v>
      </c>
      <c r="K34" s="36">
        <v>40</v>
      </c>
      <c r="L34" t="s">
        <v>620</v>
      </c>
      <c r="M34" t="s">
        <v>177</v>
      </c>
      <c r="N34" s="319">
        <v>9121.68</v>
      </c>
      <c r="O34" s="319">
        <v>10135.200000000001</v>
      </c>
    </row>
    <row r="35" spans="1:15">
      <c r="A35" t="s">
        <v>742</v>
      </c>
      <c r="B35" s="36">
        <v>50</v>
      </c>
      <c r="C35" t="s">
        <v>620</v>
      </c>
      <c r="D35" s="330" t="s">
        <v>179</v>
      </c>
      <c r="E35" s="330">
        <f t="shared" si="2"/>
        <v>10242</v>
      </c>
      <c r="F35" s="330">
        <f t="shared" si="2"/>
        <v>11380</v>
      </c>
      <c r="J35" t="s">
        <v>742</v>
      </c>
      <c r="K35" s="36">
        <v>50</v>
      </c>
      <c r="L35" t="s">
        <v>620</v>
      </c>
      <c r="M35" t="s">
        <v>179</v>
      </c>
      <c r="N35" s="319">
        <v>10242</v>
      </c>
      <c r="O35" s="319">
        <v>11380</v>
      </c>
    </row>
    <row r="36" spans="1:15">
      <c r="A36" t="s">
        <v>743</v>
      </c>
      <c r="B36" s="36">
        <v>60</v>
      </c>
      <c r="C36" t="s">
        <v>620</v>
      </c>
      <c r="D36" s="330" t="s">
        <v>181</v>
      </c>
      <c r="E36" s="330">
        <f t="shared" si="2"/>
        <v>11893.68</v>
      </c>
      <c r="F36" s="330">
        <f t="shared" si="2"/>
        <v>13215.2</v>
      </c>
      <c r="J36" t="s">
        <v>743</v>
      </c>
      <c r="K36" s="36">
        <v>60</v>
      </c>
      <c r="L36" t="s">
        <v>620</v>
      </c>
      <c r="M36" t="s">
        <v>181</v>
      </c>
      <c r="N36" s="319">
        <v>11893.68</v>
      </c>
      <c r="O36" s="319">
        <v>13215.2</v>
      </c>
    </row>
    <row r="37" spans="1:15">
      <c r="A37" t="s">
        <v>744</v>
      </c>
      <c r="B37" s="36">
        <v>75</v>
      </c>
      <c r="C37" t="s">
        <v>620</v>
      </c>
      <c r="D37" s="330" t="s">
        <v>183</v>
      </c>
      <c r="E37" s="330">
        <f t="shared" si="2"/>
        <v>16035.300000000001</v>
      </c>
      <c r="F37" s="330">
        <f t="shared" si="2"/>
        <v>17817</v>
      </c>
      <c r="J37" t="s">
        <v>744</v>
      </c>
      <c r="K37" s="36">
        <v>75</v>
      </c>
      <c r="L37" t="s">
        <v>620</v>
      </c>
      <c r="M37" t="s">
        <v>183</v>
      </c>
      <c r="N37" s="319">
        <v>16035.300000000001</v>
      </c>
      <c r="O37" s="319">
        <v>17817</v>
      </c>
    </row>
    <row r="38" spans="1:15">
      <c r="A38" t="s">
        <v>745</v>
      </c>
      <c r="B38" s="36">
        <v>100</v>
      </c>
      <c r="C38" t="s">
        <v>620</v>
      </c>
      <c r="D38" s="330" t="s">
        <v>186</v>
      </c>
      <c r="E38" s="330">
        <f t="shared" si="2"/>
        <v>19341</v>
      </c>
      <c r="F38" s="330">
        <f t="shared" si="2"/>
        <v>21490</v>
      </c>
      <c r="J38" t="s">
        <v>745</v>
      </c>
      <c r="K38" s="36">
        <v>100</v>
      </c>
      <c r="L38" t="s">
        <v>620</v>
      </c>
      <c r="M38" t="s">
        <v>186</v>
      </c>
      <c r="N38" s="319">
        <v>19341</v>
      </c>
      <c r="O38" s="319">
        <v>21490</v>
      </c>
    </row>
    <row r="39" spans="1:15">
      <c r="A39" t="s">
        <v>746</v>
      </c>
      <c r="B39" s="36">
        <v>125</v>
      </c>
      <c r="C39" t="s">
        <v>620</v>
      </c>
      <c r="D39" s="330" t="s">
        <v>348</v>
      </c>
      <c r="E39" s="330">
        <f t="shared" si="2"/>
        <v>23467.5</v>
      </c>
      <c r="F39" s="330">
        <f t="shared" si="2"/>
        <v>26075</v>
      </c>
      <c r="J39" t="s">
        <v>746</v>
      </c>
      <c r="K39" s="36">
        <v>125</v>
      </c>
      <c r="L39" t="s">
        <v>620</v>
      </c>
      <c r="M39" t="s">
        <v>348</v>
      </c>
      <c r="N39" s="319">
        <v>23467.5</v>
      </c>
      <c r="O39" s="319">
        <v>26075</v>
      </c>
    </row>
    <row r="40" spans="1:15">
      <c r="A40" t="s">
        <v>747</v>
      </c>
      <c r="B40" s="36">
        <v>150</v>
      </c>
      <c r="C40" t="s">
        <v>620</v>
      </c>
      <c r="D40" s="330" t="s">
        <v>350</v>
      </c>
      <c r="E40" s="330">
        <f t="shared" si="2"/>
        <v>25309.8</v>
      </c>
      <c r="F40" s="330">
        <f t="shared" si="2"/>
        <v>28122</v>
      </c>
      <c r="J40" t="s">
        <v>747</v>
      </c>
      <c r="K40" s="36">
        <v>150</v>
      </c>
      <c r="L40" t="s">
        <v>620</v>
      </c>
      <c r="M40" t="s">
        <v>350</v>
      </c>
      <c r="N40" s="319">
        <v>25309.8</v>
      </c>
      <c r="O40" s="319">
        <v>28122</v>
      </c>
    </row>
    <row r="41" spans="1:15">
      <c r="A41" t="s">
        <v>748</v>
      </c>
      <c r="B41" s="36">
        <v>200</v>
      </c>
      <c r="C41" t="s">
        <v>620</v>
      </c>
      <c r="D41" s="330" t="s">
        <v>434</v>
      </c>
      <c r="E41" s="330">
        <f t="shared" si="2"/>
        <v>29857.5</v>
      </c>
      <c r="F41" s="330">
        <f t="shared" si="2"/>
        <v>33175</v>
      </c>
      <c r="J41" t="s">
        <v>748</v>
      </c>
      <c r="K41" s="36">
        <v>200</v>
      </c>
      <c r="L41" t="s">
        <v>620</v>
      </c>
      <c r="M41" t="s">
        <v>434</v>
      </c>
      <c r="N41" s="319">
        <v>29857.5</v>
      </c>
      <c r="O41" s="319">
        <v>33175</v>
      </c>
    </row>
    <row r="42" spans="1:15">
      <c r="A42" t="s">
        <v>749</v>
      </c>
      <c r="B42" s="36">
        <v>250</v>
      </c>
      <c r="C42" t="s">
        <v>620</v>
      </c>
      <c r="D42" s="330" t="s">
        <v>436</v>
      </c>
      <c r="E42" s="330">
        <f t="shared" si="2"/>
        <v>38867.4</v>
      </c>
      <c r="F42" s="330">
        <f t="shared" si="2"/>
        <v>43186</v>
      </c>
      <c r="J42" t="s">
        <v>749</v>
      </c>
      <c r="K42" s="36">
        <v>250</v>
      </c>
      <c r="L42" t="s">
        <v>620</v>
      </c>
      <c r="M42" t="s">
        <v>436</v>
      </c>
      <c r="N42" s="319">
        <v>38867.4</v>
      </c>
      <c r="O42" s="319">
        <v>43186</v>
      </c>
    </row>
    <row r="43" spans="1:15">
      <c r="A43" t="s">
        <v>750</v>
      </c>
      <c r="B43" s="36">
        <v>300</v>
      </c>
      <c r="C43" t="s">
        <v>620</v>
      </c>
      <c r="D43" s="330" t="s">
        <v>662</v>
      </c>
      <c r="E43" s="330">
        <f t="shared" si="2"/>
        <v>44118</v>
      </c>
      <c r="F43" s="330">
        <f t="shared" si="2"/>
        <v>49020</v>
      </c>
      <c r="J43" t="s">
        <v>750</v>
      </c>
      <c r="K43" s="36">
        <v>300</v>
      </c>
      <c r="L43" t="s">
        <v>620</v>
      </c>
      <c r="M43" t="s">
        <v>662</v>
      </c>
      <c r="N43" s="319">
        <v>44118</v>
      </c>
      <c r="O43" s="319">
        <v>49020</v>
      </c>
    </row>
    <row r="44" spans="1:15" hidden="1">
      <c r="A44" t="s">
        <v>751</v>
      </c>
      <c r="B44" s="36">
        <v>350</v>
      </c>
      <c r="C44" t="s">
        <v>620</v>
      </c>
      <c r="D44" s="330" t="s">
        <v>440</v>
      </c>
      <c r="E44" s="330" t="s">
        <v>592</v>
      </c>
      <c r="F44" s="330">
        <f t="shared" si="2"/>
        <v>58664</v>
      </c>
      <c r="J44" t="s">
        <v>751</v>
      </c>
      <c r="K44" s="36">
        <v>350</v>
      </c>
      <c r="L44" t="s">
        <v>620</v>
      </c>
      <c r="M44" t="s">
        <v>440</v>
      </c>
      <c r="N44" s="319">
        <v>51357.599999999999</v>
      </c>
      <c r="O44" s="319">
        <v>58664</v>
      </c>
    </row>
    <row r="45" spans="1:15" hidden="1">
      <c r="A45" t="s">
        <v>752</v>
      </c>
      <c r="B45" s="36">
        <v>400</v>
      </c>
      <c r="C45" t="s">
        <v>620</v>
      </c>
      <c r="D45" s="330" t="s">
        <v>442</v>
      </c>
      <c r="E45" s="330" t="s">
        <v>592</v>
      </c>
      <c r="F45" s="330">
        <f t="shared" si="2"/>
        <v>70246</v>
      </c>
      <c r="J45" t="s">
        <v>752</v>
      </c>
      <c r="K45" s="36">
        <v>400</v>
      </c>
      <c r="L45" t="s">
        <v>620</v>
      </c>
      <c r="M45" t="s">
        <v>442</v>
      </c>
      <c r="N45" s="319">
        <v>59078.700000000004</v>
      </c>
      <c r="O45" s="319">
        <v>70246</v>
      </c>
    </row>
    <row r="46" spans="1:15" hidden="1">
      <c r="A46" t="s">
        <v>753</v>
      </c>
      <c r="B46" s="36">
        <v>450</v>
      </c>
      <c r="C46" t="s">
        <v>620</v>
      </c>
      <c r="D46" s="330" t="s">
        <v>754</v>
      </c>
      <c r="E46" s="330">
        <f t="shared" si="2"/>
        <v>70162.2</v>
      </c>
      <c r="F46" s="330">
        <f t="shared" si="2"/>
        <v>77958</v>
      </c>
      <c r="J46" t="s">
        <v>753</v>
      </c>
      <c r="K46" s="36">
        <v>450</v>
      </c>
      <c r="L46" t="s">
        <v>620</v>
      </c>
      <c r="M46" s="36" t="s">
        <v>754</v>
      </c>
      <c r="N46" s="319">
        <v>70162.2</v>
      </c>
      <c r="O46" s="319">
        <v>77958</v>
      </c>
    </row>
    <row r="47" spans="1:15" hidden="1">
      <c r="A47" t="s">
        <v>755</v>
      </c>
      <c r="B47" s="36">
        <v>500</v>
      </c>
      <c r="C47" t="s">
        <v>620</v>
      </c>
      <c r="D47" s="330" t="s">
        <v>444</v>
      </c>
      <c r="E47" s="330" t="s">
        <v>592</v>
      </c>
      <c r="F47" s="330">
        <f t="shared" si="2"/>
        <v>92176</v>
      </c>
      <c r="J47" t="s">
        <v>755</v>
      </c>
      <c r="K47" s="36">
        <v>500</v>
      </c>
      <c r="L47" t="s">
        <v>620</v>
      </c>
      <c r="M47" s="36" t="s">
        <v>444</v>
      </c>
      <c r="N47" s="319">
        <v>79088.400000000009</v>
      </c>
      <c r="O47" s="319">
        <v>92176</v>
      </c>
    </row>
    <row r="48" spans="1:15" hidden="1">
      <c r="A48" t="s">
        <v>756</v>
      </c>
      <c r="B48" s="36">
        <v>600</v>
      </c>
      <c r="C48" t="s">
        <v>620</v>
      </c>
      <c r="D48" s="330" t="s">
        <v>465</v>
      </c>
      <c r="E48" s="330"/>
      <c r="F48" s="330">
        <f>IFERROR(O48*$B$2*IF($B$3="Yes",1+$I$5,1),O48)</f>
        <v>112890</v>
      </c>
      <c r="J48" t="s">
        <v>752</v>
      </c>
      <c r="K48" s="36">
        <v>400</v>
      </c>
      <c r="L48" t="s">
        <v>620</v>
      </c>
      <c r="M48" t="s">
        <v>442</v>
      </c>
      <c r="N48" s="319" t="s">
        <v>593</v>
      </c>
      <c r="O48" s="482">
        <v>112890</v>
      </c>
    </row>
    <row r="49" spans="1:15" hidden="1">
      <c r="A49" t="s">
        <v>757</v>
      </c>
      <c r="B49" s="36">
        <v>700</v>
      </c>
      <c r="C49" t="s">
        <v>620</v>
      </c>
      <c r="D49" s="330" t="s">
        <v>467</v>
      </c>
      <c r="E49" s="330"/>
      <c r="F49" s="330">
        <f>IFERROR(O49*$B$2*IF($B$3="Yes",1+$I$5,1),O49)</f>
        <v>166122</v>
      </c>
      <c r="J49" t="s">
        <v>753</v>
      </c>
      <c r="K49" s="36">
        <v>450</v>
      </c>
      <c r="L49" t="s">
        <v>620</v>
      </c>
      <c r="M49" s="36" t="s">
        <v>754</v>
      </c>
      <c r="N49" s="319"/>
      <c r="O49" s="482">
        <v>166122</v>
      </c>
    </row>
    <row r="50" spans="1:15" hidden="1">
      <c r="A50" t="s">
        <v>758</v>
      </c>
      <c r="B50" s="36">
        <v>900</v>
      </c>
      <c r="C50" t="s">
        <v>620</v>
      </c>
      <c r="D50" s="330" t="s">
        <v>470</v>
      </c>
      <c r="E50" s="330"/>
      <c r="F50" s="330">
        <f>IFERROR(O50*$B$2*IF($B$3="Yes",1+$I$5,1),O50)</f>
        <v>188175</v>
      </c>
      <c r="J50" t="s">
        <v>755</v>
      </c>
      <c r="K50" s="36">
        <v>500</v>
      </c>
      <c r="L50" t="s">
        <v>620</v>
      </c>
      <c r="M50" s="36" t="s">
        <v>444</v>
      </c>
      <c r="N50" s="319"/>
      <c r="O50" s="482">
        <v>188175</v>
      </c>
    </row>
    <row r="51" spans="1:15">
      <c r="A51" s="86" t="s">
        <v>199</v>
      </c>
      <c r="B51" s="132"/>
      <c r="C51" s="87"/>
      <c r="D51" s="331"/>
      <c r="E51" s="331"/>
      <c r="F51" s="331"/>
      <c r="J51" s="86" t="s">
        <v>199</v>
      </c>
      <c r="K51" s="132"/>
      <c r="L51" s="87"/>
      <c r="M51" s="87"/>
      <c r="N51" s="87"/>
      <c r="O51" s="87"/>
    </row>
    <row r="52" spans="1:15">
      <c r="A52" s="77" t="s">
        <v>59</v>
      </c>
      <c r="B52" s="662" t="s">
        <v>244</v>
      </c>
      <c r="C52" s="662"/>
      <c r="D52" s="662"/>
      <c r="E52" s="330"/>
      <c r="F52" s="69"/>
      <c r="J52" s="273" t="s">
        <v>59</v>
      </c>
      <c r="K52" s="745" t="s">
        <v>244</v>
      </c>
      <c r="L52" s="745"/>
      <c r="M52" s="745"/>
      <c r="N52" s="324">
        <v>389</v>
      </c>
      <c r="O52" s="324"/>
    </row>
    <row r="53" spans="1:15">
      <c r="A53" s="77" t="s">
        <v>201</v>
      </c>
      <c r="B53" s="749" t="s">
        <v>202</v>
      </c>
      <c r="C53" s="749"/>
      <c r="D53" s="749"/>
      <c r="E53" s="330"/>
      <c r="F53" s="69"/>
      <c r="J53" s="275" t="s">
        <v>201</v>
      </c>
      <c r="K53" s="746" t="s">
        <v>202</v>
      </c>
      <c r="L53" s="746"/>
      <c r="M53" s="746"/>
      <c r="N53" s="325">
        <v>475</v>
      </c>
      <c r="O53" s="325"/>
    </row>
    <row r="54" spans="1:15">
      <c r="A54" s="77" t="s">
        <v>203</v>
      </c>
      <c r="B54" s="749" t="s">
        <v>204</v>
      </c>
      <c r="C54" s="749"/>
      <c r="D54" s="749"/>
      <c r="E54" s="330"/>
      <c r="F54" s="69"/>
      <c r="J54" s="273" t="s">
        <v>203</v>
      </c>
      <c r="K54" s="745" t="s">
        <v>204</v>
      </c>
      <c r="L54" s="745"/>
      <c r="M54" s="745"/>
      <c r="N54" s="324">
        <v>521</v>
      </c>
      <c r="O54" s="324"/>
    </row>
    <row r="55" spans="1:15">
      <c r="A55" s="77" t="s">
        <v>205</v>
      </c>
      <c r="B55" s="749" t="s">
        <v>206</v>
      </c>
      <c r="C55" s="749"/>
      <c r="D55" s="749"/>
      <c r="E55" s="330"/>
      <c r="F55" s="69"/>
      <c r="J55" s="77" t="s">
        <v>205</v>
      </c>
      <c r="K55" s="662" t="s">
        <v>206</v>
      </c>
      <c r="L55" s="662"/>
      <c r="M55" s="662"/>
      <c r="N55" s="326">
        <v>616</v>
      </c>
      <c r="O55" s="326"/>
    </row>
    <row r="56" spans="1:15">
      <c r="A56" s="77" t="s">
        <v>209</v>
      </c>
      <c r="B56" s="749" t="s">
        <v>210</v>
      </c>
      <c r="C56" s="749"/>
      <c r="D56" s="749"/>
      <c r="E56" s="330"/>
      <c r="F56" s="69"/>
      <c r="J56" s="273" t="s">
        <v>209</v>
      </c>
      <c r="K56" s="745" t="s">
        <v>210</v>
      </c>
      <c r="L56" s="745"/>
      <c r="M56" s="745"/>
      <c r="N56" s="324">
        <v>312</v>
      </c>
      <c r="O56" s="324"/>
    </row>
  </sheetData>
  <mergeCells count="12">
    <mergeCell ref="B56:D56"/>
    <mergeCell ref="K55:M55"/>
    <mergeCell ref="K56:M56"/>
    <mergeCell ref="A1:C1"/>
    <mergeCell ref="K52:M52"/>
    <mergeCell ref="K53:M53"/>
    <mergeCell ref="K54:M54"/>
    <mergeCell ref="B52:D52"/>
    <mergeCell ref="B53:D53"/>
    <mergeCell ref="B54:D54"/>
    <mergeCell ref="B55:D55"/>
    <mergeCell ref="D1:G1"/>
  </mergeCells>
  <conditionalFormatting sqref="D8:F14 E16:F25 D23:D25 D27:F50">
    <cfRule type="expression" dxfId="2" priority="2">
      <formula>$B$3="Yes"</formula>
    </cfRule>
  </conditionalFormatting>
  <dataValidations count="1">
    <dataValidation type="list" allowBlank="1" showInputMessage="1" showErrorMessage="1" sqref="B3" xr:uid="{3C063195-BA8F-4455-8988-0BEFA0E9B581}">
      <formula1>$I$6:$I$7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E65B-3B74-4D9A-A51F-A3AAA91E49D4}">
  <sheetPr>
    <tabColor theme="1"/>
  </sheetPr>
  <dimension ref="A1:T89"/>
  <sheetViews>
    <sheetView workbookViewId="0">
      <selection activeCell="B3" sqref="B3"/>
    </sheetView>
  </sheetViews>
  <sheetFormatPr defaultRowHeight="14.4"/>
  <cols>
    <col min="1" max="1" width="15.5546875" customWidth="1"/>
    <col min="2" max="2" width="8.44140625" style="36" customWidth="1"/>
    <col min="3" max="3" width="43.6640625" bestFit="1" customWidth="1"/>
    <col min="4" max="4" width="22.44140625" style="36" bestFit="1" customWidth="1"/>
    <col min="5" max="6" width="13.109375" style="36" customWidth="1"/>
    <col min="7" max="7" width="14.33203125" style="36" bestFit="1" customWidth="1"/>
    <col min="8" max="10" width="13.109375" style="36" customWidth="1"/>
    <col min="11" max="11" width="13.109375" customWidth="1"/>
    <col min="12" max="12" width="10.21875" bestFit="1" customWidth="1"/>
    <col min="13" max="13" width="10.33203125" bestFit="1" customWidth="1"/>
    <col min="14" max="14" width="8.77734375" customWidth="1"/>
    <col min="15" max="20" width="8.77734375" hidden="1" customWidth="1"/>
    <col min="21" max="21" width="8.77734375" customWidth="1"/>
  </cols>
  <sheetData>
    <row r="1" spans="1:20" ht="18">
      <c r="A1" s="750" t="s">
        <v>823</v>
      </c>
      <c r="B1" s="750"/>
      <c r="D1" s="672" t="s">
        <v>954</v>
      </c>
      <c r="E1" s="672"/>
      <c r="F1" s="672"/>
      <c r="G1" s="672"/>
      <c r="H1" s="672"/>
      <c r="I1" s="672"/>
      <c r="J1" s="672"/>
      <c r="K1" s="77"/>
    </row>
    <row r="3" spans="1:20" ht="18.600000000000001" customHeight="1" thickBot="1">
      <c r="A3" s="513" t="s">
        <v>824</v>
      </c>
      <c r="B3" s="514">
        <v>1</v>
      </c>
    </row>
    <row r="4" spans="1:20" ht="15" thickBot="1">
      <c r="F4" s="247" t="s">
        <v>75</v>
      </c>
      <c r="G4" s="505" t="s">
        <v>76</v>
      </c>
      <c r="H4" s="737" t="s">
        <v>81</v>
      </c>
      <c r="I4" s="753"/>
      <c r="J4" s="518" t="s">
        <v>82</v>
      </c>
    </row>
    <row r="5" spans="1:20">
      <c r="F5" s="249" t="s">
        <v>85</v>
      </c>
      <c r="G5" s="252" t="s">
        <v>86</v>
      </c>
      <c r="H5" s="222" t="s">
        <v>94</v>
      </c>
      <c r="I5" s="510" t="s">
        <v>95</v>
      </c>
      <c r="J5" s="519" t="s">
        <v>96</v>
      </c>
    </row>
    <row r="6" spans="1:20" ht="27.6">
      <c r="A6" s="316" t="s">
        <v>40</v>
      </c>
      <c r="B6" s="506" t="s">
        <v>99</v>
      </c>
      <c r="C6" s="316" t="s">
        <v>41</v>
      </c>
      <c r="D6" s="506" t="s">
        <v>825</v>
      </c>
      <c r="E6" s="506" t="str">
        <f>IF(B3=1,"List Price","Net Price")</f>
        <v>List Price</v>
      </c>
      <c r="F6" s="309" t="s">
        <v>118</v>
      </c>
      <c r="G6" s="304" t="s">
        <v>229</v>
      </c>
      <c r="H6" s="304" t="s">
        <v>484</v>
      </c>
      <c r="I6" s="511" t="s">
        <v>113</v>
      </c>
      <c r="J6" s="310" t="s">
        <v>114</v>
      </c>
      <c r="O6" s="506" t="s">
        <v>826</v>
      </c>
      <c r="P6" s="506" t="s">
        <v>118</v>
      </c>
      <c r="Q6" s="506" t="s">
        <v>255</v>
      </c>
      <c r="R6" s="506" t="s">
        <v>112</v>
      </c>
      <c r="S6" s="506" t="s">
        <v>113</v>
      </c>
      <c r="T6" s="506" t="s">
        <v>373</v>
      </c>
    </row>
    <row r="7" spans="1:20" ht="15" thickBot="1">
      <c r="A7" s="751" t="s">
        <v>827</v>
      </c>
      <c r="B7" s="751"/>
      <c r="C7" s="751"/>
      <c r="D7" s="751"/>
      <c r="E7" s="751"/>
      <c r="F7" s="751"/>
      <c r="G7" s="751"/>
      <c r="H7" s="751"/>
      <c r="I7" s="751"/>
      <c r="J7" s="752"/>
      <c r="O7" s="299"/>
      <c r="P7" s="299"/>
      <c r="Q7" s="299"/>
      <c r="R7" s="299"/>
      <c r="S7" s="299"/>
      <c r="T7" s="299"/>
    </row>
    <row r="8" spans="1:20">
      <c r="A8" s="520" t="s">
        <v>870</v>
      </c>
      <c r="B8" s="36">
        <v>5</v>
      </c>
      <c r="C8" t="s">
        <v>828</v>
      </c>
      <c r="D8" s="69">
        <v>18</v>
      </c>
      <c r="E8" s="507">
        <f t="shared" ref="E8:J23" si="0">O8*$B$3</f>
        <v>7506.2904012249992</v>
      </c>
      <c r="F8" s="318">
        <f t="shared" si="0"/>
        <v>1224</v>
      </c>
      <c r="G8" s="318">
        <f t="shared" si="0"/>
        <v>1460</v>
      </c>
      <c r="H8" s="318">
        <f t="shared" si="0"/>
        <v>1648</v>
      </c>
      <c r="I8" s="318">
        <f t="shared" si="0"/>
        <v>579</v>
      </c>
      <c r="J8" s="512">
        <f t="shared" si="0"/>
        <v>694</v>
      </c>
      <c r="M8" s="36"/>
      <c r="N8" s="36"/>
      <c r="O8" s="318">
        <v>7506.2904012249992</v>
      </c>
      <c r="P8" s="318">
        <v>1224</v>
      </c>
      <c r="Q8" s="36">
        <v>1460</v>
      </c>
      <c r="R8" s="36">
        <v>1648</v>
      </c>
      <c r="S8" s="36">
        <v>579</v>
      </c>
      <c r="T8" s="36">
        <v>694</v>
      </c>
    </row>
    <row r="9" spans="1:20">
      <c r="A9" s="520" t="s">
        <v>871</v>
      </c>
      <c r="B9" s="36">
        <v>7.5</v>
      </c>
      <c r="C9" t="s">
        <v>828</v>
      </c>
      <c r="D9" s="69">
        <v>24</v>
      </c>
      <c r="E9" s="508">
        <f t="shared" si="0"/>
        <v>8045.1251499500004</v>
      </c>
      <c r="F9" s="318">
        <f t="shared" si="0"/>
        <v>1305</v>
      </c>
      <c r="G9" s="318">
        <f t="shared" si="0"/>
        <v>1460</v>
      </c>
      <c r="H9" s="318">
        <f t="shared" si="0"/>
        <v>1648</v>
      </c>
      <c r="I9" s="318">
        <f t="shared" si="0"/>
        <v>579</v>
      </c>
      <c r="J9" s="512">
        <f t="shared" si="0"/>
        <v>694</v>
      </c>
      <c r="O9" s="318">
        <v>8045.1251499500004</v>
      </c>
      <c r="P9" s="318">
        <v>1305</v>
      </c>
      <c r="Q9" s="36">
        <v>1460</v>
      </c>
      <c r="R9" s="36">
        <v>1648</v>
      </c>
      <c r="S9" s="36">
        <v>579</v>
      </c>
      <c r="T9" s="36">
        <v>694</v>
      </c>
    </row>
    <row r="10" spans="1:20">
      <c r="A10" s="520" t="s">
        <v>872</v>
      </c>
      <c r="B10" s="36">
        <v>10</v>
      </c>
      <c r="C10" t="s">
        <v>828</v>
      </c>
      <c r="D10" s="69">
        <v>31</v>
      </c>
      <c r="E10" s="508">
        <f t="shared" si="0"/>
        <v>9256.9354500000009</v>
      </c>
      <c r="F10" s="318">
        <f t="shared" si="0"/>
        <v>1398</v>
      </c>
      <c r="G10" s="318">
        <f t="shared" si="0"/>
        <v>1460</v>
      </c>
      <c r="H10" s="318">
        <f t="shared" si="0"/>
        <v>1648</v>
      </c>
      <c r="I10" s="318">
        <f t="shared" si="0"/>
        <v>579</v>
      </c>
      <c r="J10" s="512">
        <f t="shared" si="0"/>
        <v>694</v>
      </c>
      <c r="O10" s="318">
        <v>9256.9354500000009</v>
      </c>
      <c r="P10" s="318">
        <v>1398</v>
      </c>
      <c r="Q10" s="36">
        <v>1460</v>
      </c>
      <c r="R10" s="36">
        <v>1648</v>
      </c>
      <c r="S10" s="36">
        <v>579</v>
      </c>
      <c r="T10" s="36">
        <v>694</v>
      </c>
    </row>
    <row r="11" spans="1:20">
      <c r="A11" s="520" t="s">
        <v>873</v>
      </c>
      <c r="B11" s="36">
        <v>15</v>
      </c>
      <c r="C11" t="s">
        <v>828</v>
      </c>
      <c r="D11" s="69">
        <v>46</v>
      </c>
      <c r="E11" s="508">
        <f t="shared" si="0"/>
        <v>11857.6782226875</v>
      </c>
      <c r="F11" s="318">
        <f t="shared" si="0"/>
        <v>1539.375</v>
      </c>
      <c r="G11" s="318">
        <f t="shared" si="0"/>
        <v>1460</v>
      </c>
      <c r="H11" s="318">
        <f t="shared" si="0"/>
        <v>1648</v>
      </c>
      <c r="I11" s="318">
        <f t="shared" si="0"/>
        <v>579</v>
      </c>
      <c r="J11" s="512">
        <f t="shared" si="0"/>
        <v>694</v>
      </c>
      <c r="O11" s="318">
        <v>11857.6782226875</v>
      </c>
      <c r="P11" s="318">
        <v>1539.375</v>
      </c>
      <c r="Q11" s="36">
        <v>1460</v>
      </c>
      <c r="R11" s="36">
        <v>1648</v>
      </c>
      <c r="S11" s="36">
        <v>579</v>
      </c>
      <c r="T11" s="36">
        <v>694</v>
      </c>
    </row>
    <row r="12" spans="1:20">
      <c r="A12" s="520" t="s">
        <v>874</v>
      </c>
      <c r="B12" s="36">
        <v>20</v>
      </c>
      <c r="C12" t="s">
        <v>828</v>
      </c>
      <c r="D12" s="69">
        <v>61</v>
      </c>
      <c r="E12" s="508">
        <f t="shared" si="0"/>
        <v>13338.031779800001</v>
      </c>
      <c r="F12" s="318">
        <f t="shared" si="0"/>
        <v>1583.2638888888889</v>
      </c>
      <c r="G12" s="318">
        <f t="shared" si="0"/>
        <v>1460</v>
      </c>
      <c r="H12" s="318">
        <f t="shared" si="0"/>
        <v>1648</v>
      </c>
      <c r="I12" s="318">
        <f t="shared" si="0"/>
        <v>579</v>
      </c>
      <c r="J12" s="512">
        <f t="shared" si="0"/>
        <v>694</v>
      </c>
      <c r="O12" s="318">
        <v>13338.031779800001</v>
      </c>
      <c r="P12" s="318">
        <v>1583.2638888888889</v>
      </c>
      <c r="Q12" s="36">
        <v>1460</v>
      </c>
      <c r="R12" s="36">
        <v>1648</v>
      </c>
      <c r="S12" s="36">
        <v>579</v>
      </c>
      <c r="T12" s="36">
        <v>694</v>
      </c>
    </row>
    <row r="13" spans="1:20">
      <c r="A13" s="520" t="s">
        <v>875</v>
      </c>
      <c r="B13" s="36">
        <v>25</v>
      </c>
      <c r="C13" t="s">
        <v>828</v>
      </c>
      <c r="D13" s="69">
        <v>75</v>
      </c>
      <c r="E13" s="508">
        <f t="shared" si="0"/>
        <v>15333.511965800004</v>
      </c>
      <c r="F13" s="318">
        <f t="shared" si="0"/>
        <v>1875.8333333333333</v>
      </c>
      <c r="G13" s="318">
        <f t="shared" si="0"/>
        <v>1460</v>
      </c>
      <c r="H13" s="318">
        <f t="shared" si="0"/>
        <v>1648</v>
      </c>
      <c r="I13" s="318">
        <f t="shared" si="0"/>
        <v>579</v>
      </c>
      <c r="J13" s="512">
        <f t="shared" si="0"/>
        <v>694</v>
      </c>
      <c r="O13" s="318">
        <v>15333.511965800004</v>
      </c>
      <c r="P13" s="318">
        <v>1875.8333333333333</v>
      </c>
      <c r="Q13" s="36">
        <v>1460</v>
      </c>
      <c r="R13" s="36">
        <v>1648</v>
      </c>
      <c r="S13" s="36">
        <v>579</v>
      </c>
      <c r="T13" s="36">
        <v>694</v>
      </c>
    </row>
    <row r="14" spans="1:20">
      <c r="A14" s="520" t="s">
        <v>876</v>
      </c>
      <c r="B14" s="36">
        <v>30</v>
      </c>
      <c r="C14" t="s">
        <v>828</v>
      </c>
      <c r="D14" s="69">
        <v>91</v>
      </c>
      <c r="E14" s="508">
        <f t="shared" si="0"/>
        <v>17045.972140400001</v>
      </c>
      <c r="F14" s="318">
        <f t="shared" si="0"/>
        <v>1908.9583333333333</v>
      </c>
      <c r="G14" s="318">
        <f t="shared" si="0"/>
        <v>1460</v>
      </c>
      <c r="H14" s="318">
        <f t="shared" si="0"/>
        <v>1648</v>
      </c>
      <c r="I14" s="318">
        <f t="shared" si="0"/>
        <v>579</v>
      </c>
      <c r="J14" s="512">
        <f t="shared" si="0"/>
        <v>694</v>
      </c>
      <c r="O14" s="318">
        <v>17045.972140400001</v>
      </c>
      <c r="P14" s="318">
        <v>1908.9583333333333</v>
      </c>
      <c r="Q14" s="36">
        <v>1460</v>
      </c>
      <c r="R14" s="36">
        <v>1648</v>
      </c>
      <c r="S14" s="36">
        <v>579</v>
      </c>
      <c r="T14" s="36">
        <v>694</v>
      </c>
    </row>
    <row r="15" spans="1:20">
      <c r="A15" s="520" t="s">
        <v>877</v>
      </c>
      <c r="B15" s="36">
        <v>5</v>
      </c>
      <c r="C15" t="s">
        <v>829</v>
      </c>
      <c r="D15" s="69">
        <v>9</v>
      </c>
      <c r="E15" s="508">
        <f t="shared" si="0"/>
        <v>7070.1410447499993</v>
      </c>
      <c r="F15" s="318">
        <f t="shared" si="0"/>
        <v>1114</v>
      </c>
      <c r="G15" s="318">
        <f t="shared" si="0"/>
        <v>1460</v>
      </c>
      <c r="H15" s="318">
        <f t="shared" si="0"/>
        <v>1648</v>
      </c>
      <c r="I15" s="318">
        <f t="shared" si="0"/>
        <v>579</v>
      </c>
      <c r="J15" s="512">
        <f t="shared" si="0"/>
        <v>694</v>
      </c>
      <c r="O15" s="318">
        <v>7070.1410447499993</v>
      </c>
      <c r="P15" s="318">
        <v>1114</v>
      </c>
      <c r="Q15" s="36">
        <v>1460</v>
      </c>
      <c r="R15" s="36">
        <v>1648</v>
      </c>
      <c r="S15" s="36">
        <v>579</v>
      </c>
      <c r="T15" s="36">
        <v>694</v>
      </c>
    </row>
    <row r="16" spans="1:20">
      <c r="A16" s="520" t="s">
        <v>878</v>
      </c>
      <c r="B16" s="36">
        <v>7.5</v>
      </c>
      <c r="C16" t="s">
        <v>829</v>
      </c>
      <c r="D16" s="69">
        <v>13</v>
      </c>
      <c r="E16" s="508">
        <f t="shared" si="0"/>
        <v>8530.4099828499984</v>
      </c>
      <c r="F16" s="318">
        <f t="shared" si="0"/>
        <v>1224.3055555555557</v>
      </c>
      <c r="G16" s="318">
        <f t="shared" si="0"/>
        <v>1460</v>
      </c>
      <c r="H16" s="318">
        <f t="shared" si="0"/>
        <v>1648</v>
      </c>
      <c r="I16" s="318">
        <f t="shared" si="0"/>
        <v>579</v>
      </c>
      <c r="J16" s="512">
        <f t="shared" si="0"/>
        <v>694</v>
      </c>
      <c r="O16" s="318">
        <v>8530.4099828499984</v>
      </c>
      <c r="P16" s="318">
        <v>1224.3055555555557</v>
      </c>
      <c r="Q16" s="36">
        <v>1460</v>
      </c>
      <c r="R16" s="36">
        <v>1648</v>
      </c>
      <c r="S16" s="36">
        <v>579</v>
      </c>
      <c r="T16" s="36">
        <v>694</v>
      </c>
    </row>
    <row r="17" spans="1:20">
      <c r="A17" s="520" t="s">
        <v>879</v>
      </c>
      <c r="B17" s="36">
        <v>10</v>
      </c>
      <c r="C17" t="s">
        <v>829</v>
      </c>
      <c r="D17" s="69">
        <v>18</v>
      </c>
      <c r="E17" s="508">
        <f t="shared" si="0"/>
        <v>12854.438887500002</v>
      </c>
      <c r="F17" s="318">
        <f t="shared" si="0"/>
        <v>1281</v>
      </c>
      <c r="G17" s="318">
        <f t="shared" si="0"/>
        <v>1460</v>
      </c>
      <c r="H17" s="318">
        <f t="shared" si="0"/>
        <v>1648</v>
      </c>
      <c r="I17" s="318">
        <f t="shared" si="0"/>
        <v>579</v>
      </c>
      <c r="J17" s="512">
        <f t="shared" si="0"/>
        <v>798</v>
      </c>
      <c r="O17" s="318">
        <v>12854.438887500002</v>
      </c>
      <c r="P17" s="318">
        <v>1281</v>
      </c>
      <c r="Q17" s="36">
        <v>1460</v>
      </c>
      <c r="R17" s="36">
        <v>1648</v>
      </c>
      <c r="S17" s="36">
        <v>579</v>
      </c>
      <c r="T17" s="36">
        <v>798</v>
      </c>
    </row>
    <row r="18" spans="1:20">
      <c r="A18" s="520" t="s">
        <v>880</v>
      </c>
      <c r="B18" s="36">
        <v>15</v>
      </c>
      <c r="C18" t="s">
        <v>829</v>
      </c>
      <c r="D18" s="69">
        <v>24</v>
      </c>
      <c r="E18" s="508">
        <f t="shared" si="0"/>
        <v>13115.169900000001</v>
      </c>
      <c r="F18" s="318">
        <f t="shared" si="0"/>
        <v>1305</v>
      </c>
      <c r="G18" s="318">
        <f t="shared" si="0"/>
        <v>1460</v>
      </c>
      <c r="H18" s="318">
        <f t="shared" si="0"/>
        <v>1648</v>
      </c>
      <c r="I18" s="318">
        <f t="shared" si="0"/>
        <v>579</v>
      </c>
      <c r="J18" s="512">
        <f t="shared" si="0"/>
        <v>798</v>
      </c>
      <c r="O18" s="318">
        <v>13115.169900000001</v>
      </c>
      <c r="P18" s="318">
        <v>1305</v>
      </c>
      <c r="Q18" s="36">
        <v>1460</v>
      </c>
      <c r="R18" s="36">
        <v>1648</v>
      </c>
      <c r="S18" s="36">
        <v>579</v>
      </c>
      <c r="T18" s="36">
        <v>798</v>
      </c>
    </row>
    <row r="19" spans="1:20">
      <c r="A19" s="520" t="s">
        <v>881</v>
      </c>
      <c r="B19" s="36">
        <v>20</v>
      </c>
      <c r="C19" t="s">
        <v>829</v>
      </c>
      <c r="D19" s="69">
        <v>31</v>
      </c>
      <c r="E19" s="508">
        <f t="shared" si="0"/>
        <v>14818.2048</v>
      </c>
      <c r="F19" s="318">
        <f t="shared" si="0"/>
        <v>1398</v>
      </c>
      <c r="G19" s="318">
        <f t="shared" si="0"/>
        <v>1460</v>
      </c>
      <c r="H19" s="318">
        <f t="shared" si="0"/>
        <v>1648</v>
      </c>
      <c r="I19" s="318">
        <f t="shared" si="0"/>
        <v>579</v>
      </c>
      <c r="J19" s="512">
        <f t="shared" si="0"/>
        <v>798</v>
      </c>
      <c r="O19" s="318">
        <v>14818.2048</v>
      </c>
      <c r="P19" s="318">
        <v>1398</v>
      </c>
      <c r="Q19" s="36">
        <v>1460</v>
      </c>
      <c r="R19" s="36">
        <v>1648</v>
      </c>
      <c r="S19" s="36">
        <v>579</v>
      </c>
      <c r="T19" s="36">
        <v>798</v>
      </c>
    </row>
    <row r="20" spans="1:20">
      <c r="A20" s="520" t="s">
        <v>882</v>
      </c>
      <c r="B20" s="36">
        <v>25</v>
      </c>
      <c r="C20" t="s">
        <v>829</v>
      </c>
      <c r="D20" s="69">
        <v>38</v>
      </c>
      <c r="E20" s="508">
        <f t="shared" si="0"/>
        <v>17991.152538975002</v>
      </c>
      <c r="F20" s="318">
        <f t="shared" si="0"/>
        <v>1408.8</v>
      </c>
      <c r="G20" s="318">
        <f t="shared" si="0"/>
        <v>1460</v>
      </c>
      <c r="H20" s="318">
        <f t="shared" si="0"/>
        <v>1648</v>
      </c>
      <c r="I20" s="318">
        <f t="shared" si="0"/>
        <v>579</v>
      </c>
      <c r="J20" s="512">
        <f t="shared" si="0"/>
        <v>798</v>
      </c>
      <c r="O20" s="318">
        <v>17991.152538975002</v>
      </c>
      <c r="P20" s="318">
        <v>1408.8</v>
      </c>
      <c r="Q20" s="36">
        <v>1460</v>
      </c>
      <c r="R20" s="36">
        <v>1648</v>
      </c>
      <c r="S20" s="36">
        <v>579</v>
      </c>
      <c r="T20" s="36">
        <v>798</v>
      </c>
    </row>
    <row r="21" spans="1:20">
      <c r="A21" s="520" t="s">
        <v>883</v>
      </c>
      <c r="B21" s="36">
        <v>30</v>
      </c>
      <c r="C21" t="s">
        <v>829</v>
      </c>
      <c r="D21" s="69">
        <v>46</v>
      </c>
      <c r="E21" s="508">
        <f t="shared" si="0"/>
        <v>19201.140171674997</v>
      </c>
      <c r="F21" s="318">
        <f t="shared" si="0"/>
        <v>1539.375</v>
      </c>
      <c r="G21" s="318">
        <f t="shared" si="0"/>
        <v>1460</v>
      </c>
      <c r="H21" s="318">
        <f t="shared" si="0"/>
        <v>1648</v>
      </c>
      <c r="I21" s="318">
        <f t="shared" si="0"/>
        <v>579</v>
      </c>
      <c r="J21" s="512">
        <f t="shared" si="0"/>
        <v>798</v>
      </c>
      <c r="O21" s="318">
        <v>19201.140171674997</v>
      </c>
      <c r="P21" s="318">
        <v>1539.375</v>
      </c>
      <c r="Q21" s="36">
        <v>1460</v>
      </c>
      <c r="R21" s="36">
        <v>1648</v>
      </c>
      <c r="S21" s="36">
        <v>579</v>
      </c>
      <c r="T21" s="36">
        <v>798</v>
      </c>
    </row>
    <row r="22" spans="1:20">
      <c r="A22" t="s">
        <v>906</v>
      </c>
      <c r="B22" s="36">
        <v>40</v>
      </c>
      <c r="C22" t="s">
        <v>829</v>
      </c>
      <c r="D22" s="69">
        <v>61</v>
      </c>
      <c r="E22" s="508">
        <f t="shared" si="0"/>
        <v>21142.310401799998</v>
      </c>
      <c r="F22" s="318">
        <f t="shared" si="0"/>
        <v>1583.2638888888889</v>
      </c>
      <c r="G22" s="318">
        <f t="shared" si="0"/>
        <v>1460</v>
      </c>
      <c r="H22" s="318">
        <f t="shared" si="0"/>
        <v>1648</v>
      </c>
      <c r="I22" s="318">
        <f t="shared" si="0"/>
        <v>579</v>
      </c>
      <c r="J22" s="512">
        <f t="shared" si="0"/>
        <v>798</v>
      </c>
      <c r="O22" s="318">
        <v>21142.310401799998</v>
      </c>
      <c r="P22" s="318">
        <v>1583.2638888888889</v>
      </c>
      <c r="Q22" s="36">
        <v>1460</v>
      </c>
      <c r="R22" s="36">
        <v>1648</v>
      </c>
      <c r="S22" s="36">
        <v>579</v>
      </c>
      <c r="T22" s="36">
        <v>798</v>
      </c>
    </row>
    <row r="23" spans="1:20">
      <c r="A23" t="s">
        <v>907</v>
      </c>
      <c r="B23" s="36">
        <v>50</v>
      </c>
      <c r="C23" t="s">
        <v>829</v>
      </c>
      <c r="D23" s="69">
        <v>77</v>
      </c>
      <c r="E23" s="508">
        <f t="shared" si="0"/>
        <v>22890.697321274998</v>
      </c>
      <c r="F23" s="318">
        <f t="shared" si="0"/>
        <v>1861.1805555555557</v>
      </c>
      <c r="G23" s="318">
        <f t="shared" si="0"/>
        <v>1460</v>
      </c>
      <c r="H23" s="318">
        <f t="shared" si="0"/>
        <v>1648</v>
      </c>
      <c r="I23" s="318">
        <f t="shared" si="0"/>
        <v>579</v>
      </c>
      <c r="J23" s="512">
        <f t="shared" si="0"/>
        <v>798</v>
      </c>
      <c r="O23" s="318">
        <v>22890.697321274998</v>
      </c>
      <c r="P23" s="318">
        <v>1861.1805555555557</v>
      </c>
      <c r="Q23" s="36">
        <v>1460</v>
      </c>
      <c r="R23" s="36">
        <v>1648</v>
      </c>
      <c r="S23" s="36">
        <v>579</v>
      </c>
      <c r="T23" s="36">
        <v>798</v>
      </c>
    </row>
    <row r="24" spans="1:20">
      <c r="A24" t="s">
        <v>830</v>
      </c>
      <c r="B24" s="36">
        <v>60</v>
      </c>
      <c r="C24" t="s">
        <v>829</v>
      </c>
      <c r="D24" s="69">
        <v>91</v>
      </c>
      <c r="E24" s="508">
        <f t="shared" ref="E24:J29" si="1">O24*$B$3</f>
        <v>25445.891418609375</v>
      </c>
      <c r="F24" s="318">
        <f t="shared" si="1"/>
        <v>1875.8333333333333</v>
      </c>
      <c r="G24" s="318">
        <f t="shared" si="1"/>
        <v>1460</v>
      </c>
      <c r="H24" s="318">
        <f t="shared" si="1"/>
        <v>1648</v>
      </c>
      <c r="I24" s="318">
        <f t="shared" si="1"/>
        <v>579</v>
      </c>
      <c r="J24" s="512">
        <f t="shared" si="1"/>
        <v>798</v>
      </c>
      <c r="O24" s="318">
        <v>25445.891418609375</v>
      </c>
      <c r="P24" s="318">
        <v>1875.8333333333333</v>
      </c>
      <c r="Q24" s="36">
        <v>1460</v>
      </c>
      <c r="R24" s="36">
        <v>1648</v>
      </c>
      <c r="S24" s="36">
        <v>579</v>
      </c>
      <c r="T24" s="36">
        <v>798</v>
      </c>
    </row>
    <row r="25" spans="1:20">
      <c r="A25" t="s">
        <v>831</v>
      </c>
      <c r="B25" s="36">
        <v>75</v>
      </c>
      <c r="C25" t="s">
        <v>829</v>
      </c>
      <c r="D25" s="69">
        <v>107</v>
      </c>
      <c r="E25" s="508">
        <f t="shared" si="1"/>
        <v>27457.782697996874</v>
      </c>
      <c r="F25" s="318">
        <f t="shared" si="1"/>
        <v>1908.9583333333333</v>
      </c>
      <c r="G25" s="318">
        <f t="shared" si="1"/>
        <v>1460</v>
      </c>
      <c r="H25" s="318">
        <f t="shared" si="1"/>
        <v>1648</v>
      </c>
      <c r="I25" s="318">
        <f t="shared" si="1"/>
        <v>579</v>
      </c>
      <c r="J25" s="512">
        <f t="shared" si="1"/>
        <v>798</v>
      </c>
      <c r="O25" s="318">
        <v>27457.782697996874</v>
      </c>
      <c r="P25" s="318">
        <v>1908.9583333333333</v>
      </c>
      <c r="Q25" s="36">
        <v>1460</v>
      </c>
      <c r="R25" s="36">
        <v>1648</v>
      </c>
      <c r="S25" s="36">
        <v>579</v>
      </c>
      <c r="T25" s="36">
        <v>798</v>
      </c>
    </row>
    <row r="26" spans="1:20">
      <c r="A26" t="s">
        <v>832</v>
      </c>
      <c r="B26" s="36">
        <v>100</v>
      </c>
      <c r="C26" t="s">
        <v>829</v>
      </c>
      <c r="D26" s="69">
        <v>142</v>
      </c>
      <c r="E26" s="508">
        <f t="shared" si="1"/>
        <v>30228.737858550005</v>
      </c>
      <c r="F26" s="318">
        <f t="shared" si="1"/>
        <v>3135.8333333333335</v>
      </c>
      <c r="G26" s="318">
        <f t="shared" si="1"/>
        <v>1460</v>
      </c>
      <c r="H26" s="318">
        <f t="shared" si="1"/>
        <v>1648</v>
      </c>
      <c r="I26" s="318">
        <f t="shared" si="1"/>
        <v>579</v>
      </c>
      <c r="J26" s="512">
        <f t="shared" si="1"/>
        <v>798</v>
      </c>
      <c r="O26" s="318">
        <v>30228.737858550005</v>
      </c>
      <c r="P26" s="318">
        <v>3135.8333333333335</v>
      </c>
      <c r="Q26" s="36">
        <v>1460</v>
      </c>
      <c r="R26" s="36">
        <v>1648</v>
      </c>
      <c r="S26" s="36">
        <v>579</v>
      </c>
      <c r="T26" s="36">
        <v>798</v>
      </c>
    </row>
    <row r="27" spans="1:20">
      <c r="A27" t="s">
        <v>833</v>
      </c>
      <c r="B27" s="36">
        <v>125</v>
      </c>
      <c r="C27" t="s">
        <v>829</v>
      </c>
      <c r="D27" s="69">
        <v>172</v>
      </c>
      <c r="E27" s="508">
        <f t="shared" si="1"/>
        <v>38787.447664350002</v>
      </c>
      <c r="F27" s="318">
        <f t="shared" si="1"/>
        <v>3393.4722222222226</v>
      </c>
      <c r="G27" s="318">
        <f t="shared" si="1"/>
        <v>1460</v>
      </c>
      <c r="H27" s="318">
        <f t="shared" si="1"/>
        <v>1648</v>
      </c>
      <c r="I27" s="318">
        <f t="shared" si="1"/>
        <v>579</v>
      </c>
      <c r="J27" s="512">
        <f t="shared" si="1"/>
        <v>798</v>
      </c>
      <c r="O27" s="318">
        <v>38787.447664350002</v>
      </c>
      <c r="P27" s="318">
        <v>3393.4722222222226</v>
      </c>
      <c r="Q27" s="36">
        <v>1460</v>
      </c>
      <c r="R27" s="36">
        <v>1648</v>
      </c>
      <c r="S27" s="36">
        <v>579</v>
      </c>
      <c r="T27" s="36">
        <v>798</v>
      </c>
    </row>
    <row r="28" spans="1:20">
      <c r="A28" t="s">
        <v>834</v>
      </c>
      <c r="B28" s="36">
        <v>150</v>
      </c>
      <c r="C28" t="s">
        <v>829</v>
      </c>
      <c r="D28" s="69">
        <v>198</v>
      </c>
      <c r="E28" s="508">
        <f t="shared" si="1"/>
        <v>42945.823523924999</v>
      </c>
      <c r="F28" s="318">
        <f t="shared" si="1"/>
        <v>4460.2777777777774</v>
      </c>
      <c r="G28" s="318">
        <f t="shared" si="1"/>
        <v>1460</v>
      </c>
      <c r="H28" s="318">
        <f t="shared" si="1"/>
        <v>1648</v>
      </c>
      <c r="I28" s="318">
        <f t="shared" si="1"/>
        <v>579</v>
      </c>
      <c r="J28" s="512">
        <f t="shared" si="1"/>
        <v>798</v>
      </c>
      <c r="O28" s="318">
        <v>42945.823523924999</v>
      </c>
      <c r="P28" s="318">
        <v>4460.2777777777774</v>
      </c>
      <c r="Q28" s="36">
        <v>1460</v>
      </c>
      <c r="R28" s="36">
        <v>1648</v>
      </c>
      <c r="S28" s="36">
        <v>579</v>
      </c>
      <c r="T28" s="36">
        <v>798</v>
      </c>
    </row>
    <row r="29" spans="1:20">
      <c r="A29" t="s">
        <v>835</v>
      </c>
      <c r="B29" s="36">
        <v>200</v>
      </c>
      <c r="C29" t="s">
        <v>829</v>
      </c>
      <c r="D29" s="69">
        <v>250</v>
      </c>
      <c r="E29" s="509">
        <f t="shared" si="1"/>
        <v>53229.136626224994</v>
      </c>
      <c r="F29" s="318">
        <f t="shared" si="1"/>
        <v>4492.9861111111113</v>
      </c>
      <c r="G29" s="318">
        <f t="shared" si="1"/>
        <v>1460</v>
      </c>
      <c r="H29" s="318">
        <f t="shared" si="1"/>
        <v>1648</v>
      </c>
      <c r="I29" s="318">
        <f t="shared" si="1"/>
        <v>579</v>
      </c>
      <c r="J29" s="512">
        <f t="shared" si="1"/>
        <v>798</v>
      </c>
      <c r="O29" s="318">
        <v>53229.136626224994</v>
      </c>
      <c r="P29" s="318">
        <v>4492.9861111111113</v>
      </c>
      <c r="Q29" s="36">
        <v>1460</v>
      </c>
      <c r="R29" s="36">
        <v>1648</v>
      </c>
      <c r="S29" s="36">
        <v>579</v>
      </c>
      <c r="T29" s="36">
        <v>798</v>
      </c>
    </row>
    <row r="30" spans="1:20" ht="15" thickBot="1">
      <c r="A30" s="751" t="s">
        <v>855</v>
      </c>
      <c r="B30" s="751"/>
      <c r="C30" s="751"/>
      <c r="D30" s="751"/>
      <c r="E30" s="751"/>
      <c r="F30" s="751"/>
      <c r="G30" s="751"/>
      <c r="H30" s="751"/>
      <c r="I30" s="751"/>
      <c r="J30" s="752"/>
      <c r="O30" s="36"/>
      <c r="P30" s="36"/>
      <c r="Q30" s="36"/>
      <c r="R30" s="36"/>
      <c r="S30" s="36"/>
      <c r="T30" s="36"/>
    </row>
    <row r="31" spans="1:20">
      <c r="A31" t="s">
        <v>908</v>
      </c>
      <c r="B31" s="36">
        <v>5</v>
      </c>
      <c r="C31" t="s">
        <v>836</v>
      </c>
      <c r="D31" s="36">
        <v>18</v>
      </c>
      <c r="E31" s="507">
        <f t="shared" ref="E31:J58" si="2">O31*$B$3</f>
        <v>14232.75</v>
      </c>
      <c r="F31" s="318">
        <f t="shared" si="2"/>
        <v>1169</v>
      </c>
      <c r="G31" s="318">
        <f t="shared" si="2"/>
        <v>1460</v>
      </c>
      <c r="H31" s="318">
        <f t="shared" si="2"/>
        <v>1372</v>
      </c>
      <c r="I31" s="318">
        <f t="shared" si="2"/>
        <v>399</v>
      </c>
      <c r="J31" s="512">
        <f t="shared" si="2"/>
        <v>694</v>
      </c>
      <c r="M31" s="320"/>
      <c r="N31" s="320"/>
      <c r="O31" s="318">
        <v>14232.75</v>
      </c>
      <c r="P31" s="318">
        <v>1169</v>
      </c>
      <c r="Q31" s="36">
        <v>1460</v>
      </c>
      <c r="R31" s="36">
        <v>1372</v>
      </c>
      <c r="S31" s="36">
        <v>399</v>
      </c>
      <c r="T31" s="36">
        <v>694</v>
      </c>
    </row>
    <row r="32" spans="1:20">
      <c r="A32" t="s">
        <v>909</v>
      </c>
      <c r="B32" s="36">
        <v>7.5</v>
      </c>
      <c r="C32" t="s">
        <v>836</v>
      </c>
      <c r="D32" s="36">
        <v>25</v>
      </c>
      <c r="E32" s="508">
        <f t="shared" si="2"/>
        <v>15578.5</v>
      </c>
      <c r="F32" s="318">
        <f t="shared" si="2"/>
        <v>1232</v>
      </c>
      <c r="G32" s="318">
        <f t="shared" si="2"/>
        <v>1460</v>
      </c>
      <c r="H32" s="318">
        <f t="shared" si="2"/>
        <v>1372</v>
      </c>
      <c r="I32" s="318">
        <f t="shared" si="2"/>
        <v>399</v>
      </c>
      <c r="J32" s="512">
        <f t="shared" si="2"/>
        <v>694</v>
      </c>
      <c r="M32" s="320"/>
      <c r="N32" s="320"/>
      <c r="O32" s="318">
        <v>15578.5</v>
      </c>
      <c r="P32" s="318">
        <v>1232</v>
      </c>
      <c r="Q32" s="36">
        <v>1460</v>
      </c>
      <c r="R32" s="36">
        <v>1372</v>
      </c>
      <c r="S32" s="36">
        <v>399</v>
      </c>
      <c r="T32" s="36">
        <v>694</v>
      </c>
    </row>
    <row r="33" spans="1:20">
      <c r="A33" t="s">
        <v>910</v>
      </c>
      <c r="B33" s="36">
        <v>10</v>
      </c>
      <c r="C33" t="s">
        <v>836</v>
      </c>
      <c r="D33" s="36">
        <v>31</v>
      </c>
      <c r="E33" s="508">
        <f t="shared" si="2"/>
        <v>19493.25</v>
      </c>
      <c r="F33" s="318">
        <f t="shared" si="2"/>
        <v>1346.4583333333333</v>
      </c>
      <c r="G33" s="318">
        <f t="shared" si="2"/>
        <v>1460</v>
      </c>
      <c r="H33" s="318">
        <f t="shared" si="2"/>
        <v>1372</v>
      </c>
      <c r="I33" s="318">
        <f t="shared" si="2"/>
        <v>399</v>
      </c>
      <c r="J33" s="512">
        <f t="shared" si="2"/>
        <v>694</v>
      </c>
      <c r="M33" s="320"/>
      <c r="N33" s="320"/>
      <c r="O33" s="318">
        <v>19493.25</v>
      </c>
      <c r="P33" s="318">
        <v>1346.4583333333333</v>
      </c>
      <c r="Q33" s="36">
        <v>1460</v>
      </c>
      <c r="R33" s="36">
        <v>1372</v>
      </c>
      <c r="S33" s="36">
        <v>399</v>
      </c>
      <c r="T33" s="36">
        <v>694</v>
      </c>
    </row>
    <row r="34" spans="1:20">
      <c r="A34" t="s">
        <v>911</v>
      </c>
      <c r="B34" s="36">
        <v>15</v>
      </c>
      <c r="C34" t="s">
        <v>836</v>
      </c>
      <c r="D34" s="36">
        <v>46</v>
      </c>
      <c r="E34" s="508">
        <f t="shared" si="2"/>
        <v>22400</v>
      </c>
      <c r="F34" s="318">
        <f t="shared" si="2"/>
        <v>1627.4305555555557</v>
      </c>
      <c r="G34" s="318">
        <f t="shared" si="2"/>
        <v>1460</v>
      </c>
      <c r="H34" s="318">
        <f t="shared" si="2"/>
        <v>1372</v>
      </c>
      <c r="I34" s="318">
        <f t="shared" si="2"/>
        <v>399</v>
      </c>
      <c r="J34" s="512">
        <f t="shared" si="2"/>
        <v>694</v>
      </c>
      <c r="M34" s="320"/>
      <c r="N34" s="320"/>
      <c r="O34" s="318">
        <v>22400</v>
      </c>
      <c r="P34" s="318">
        <v>1627.4305555555557</v>
      </c>
      <c r="Q34" s="36">
        <v>1460</v>
      </c>
      <c r="R34" s="36">
        <v>1372</v>
      </c>
      <c r="S34" s="36">
        <v>399</v>
      </c>
      <c r="T34" s="36">
        <v>694</v>
      </c>
    </row>
    <row r="35" spans="1:20">
      <c r="A35" t="s">
        <v>912</v>
      </c>
      <c r="B35" s="36">
        <v>20</v>
      </c>
      <c r="C35" t="s">
        <v>836</v>
      </c>
      <c r="D35" s="36">
        <v>62</v>
      </c>
      <c r="E35" s="508">
        <f t="shared" si="2"/>
        <v>26057.5</v>
      </c>
      <c r="F35" s="318">
        <f t="shared" si="2"/>
        <v>1633.0555555555557</v>
      </c>
      <c r="G35" s="318">
        <f t="shared" si="2"/>
        <v>1460</v>
      </c>
      <c r="H35" s="318">
        <f t="shared" si="2"/>
        <v>1372</v>
      </c>
      <c r="I35" s="318">
        <f t="shared" si="2"/>
        <v>399</v>
      </c>
      <c r="J35" s="512">
        <f t="shared" si="2"/>
        <v>694</v>
      </c>
      <c r="M35" s="320"/>
      <c r="N35" s="320"/>
      <c r="O35" s="318">
        <v>26057.5</v>
      </c>
      <c r="P35" s="318">
        <v>1633.0555555555557</v>
      </c>
      <c r="Q35" s="36">
        <v>1460</v>
      </c>
      <c r="R35" s="36">
        <v>1372</v>
      </c>
      <c r="S35" s="36">
        <v>399</v>
      </c>
      <c r="T35" s="36">
        <v>694</v>
      </c>
    </row>
    <row r="36" spans="1:20">
      <c r="A36" t="s">
        <v>913</v>
      </c>
      <c r="B36" s="36">
        <v>5</v>
      </c>
      <c r="C36" t="s">
        <v>837</v>
      </c>
      <c r="D36" s="36">
        <v>9</v>
      </c>
      <c r="E36" s="508">
        <f t="shared" si="2"/>
        <v>15559.25</v>
      </c>
      <c r="F36" s="318">
        <f t="shared" si="2"/>
        <v>1169</v>
      </c>
      <c r="G36" s="318">
        <f t="shared" si="2"/>
        <v>1460</v>
      </c>
      <c r="H36" s="318">
        <f t="shared" si="2"/>
        <v>1372</v>
      </c>
      <c r="I36" s="318">
        <f t="shared" si="2"/>
        <v>399</v>
      </c>
      <c r="J36" s="512">
        <f t="shared" si="2"/>
        <v>694</v>
      </c>
      <c r="M36" s="320"/>
      <c r="N36" s="320"/>
      <c r="O36" s="318">
        <v>15559.25</v>
      </c>
      <c r="P36" s="318">
        <v>1169</v>
      </c>
      <c r="Q36" s="36">
        <v>1460</v>
      </c>
      <c r="R36" s="36">
        <v>1372</v>
      </c>
      <c r="S36" s="36">
        <v>399</v>
      </c>
      <c r="T36" s="36">
        <v>694</v>
      </c>
    </row>
    <row r="37" spans="1:20">
      <c r="A37" t="s">
        <v>914</v>
      </c>
      <c r="B37" s="36">
        <v>7.5</v>
      </c>
      <c r="C37" t="s">
        <v>837</v>
      </c>
      <c r="D37" s="36">
        <v>13</v>
      </c>
      <c r="E37" s="508">
        <f t="shared" si="2"/>
        <v>17953.25</v>
      </c>
      <c r="F37" s="318">
        <f t="shared" si="2"/>
        <v>1232</v>
      </c>
      <c r="G37" s="318">
        <f t="shared" si="2"/>
        <v>1460</v>
      </c>
      <c r="H37" s="318">
        <f t="shared" si="2"/>
        <v>1372</v>
      </c>
      <c r="I37" s="318">
        <f t="shared" si="2"/>
        <v>399</v>
      </c>
      <c r="J37" s="512">
        <f t="shared" si="2"/>
        <v>694</v>
      </c>
      <c r="M37" s="320"/>
      <c r="N37" s="320"/>
      <c r="O37" s="318">
        <v>17953.25</v>
      </c>
      <c r="P37" s="318">
        <v>1232</v>
      </c>
      <c r="Q37" s="36">
        <v>1460</v>
      </c>
      <c r="R37" s="36">
        <v>1372</v>
      </c>
      <c r="S37" s="36">
        <v>399</v>
      </c>
      <c r="T37" s="36">
        <v>694</v>
      </c>
    </row>
    <row r="38" spans="1:20">
      <c r="A38" t="s">
        <v>915</v>
      </c>
      <c r="B38" s="36">
        <v>10</v>
      </c>
      <c r="C38" t="s">
        <v>837</v>
      </c>
      <c r="D38" s="36">
        <v>18</v>
      </c>
      <c r="E38" s="508">
        <f t="shared" si="2"/>
        <v>21980</v>
      </c>
      <c r="F38" s="318">
        <f t="shared" si="2"/>
        <v>1346.4583333333333</v>
      </c>
      <c r="G38" s="318">
        <f t="shared" si="2"/>
        <v>1460</v>
      </c>
      <c r="H38" s="318">
        <f t="shared" si="2"/>
        <v>1372</v>
      </c>
      <c r="I38" s="318">
        <f t="shared" si="2"/>
        <v>399</v>
      </c>
      <c r="J38" s="512">
        <f t="shared" si="2"/>
        <v>694</v>
      </c>
      <c r="M38" s="320"/>
      <c r="N38" s="320"/>
      <c r="O38" s="318">
        <v>21980</v>
      </c>
      <c r="P38" s="318">
        <v>1346.4583333333333</v>
      </c>
      <c r="Q38" s="36">
        <v>1460</v>
      </c>
      <c r="R38" s="36">
        <v>1372</v>
      </c>
      <c r="S38" s="36">
        <v>399</v>
      </c>
      <c r="T38" s="36">
        <v>694</v>
      </c>
    </row>
    <row r="39" spans="1:20">
      <c r="A39" t="s">
        <v>916</v>
      </c>
      <c r="B39" s="36">
        <v>15</v>
      </c>
      <c r="C39" t="s">
        <v>837</v>
      </c>
      <c r="D39" s="36">
        <v>24</v>
      </c>
      <c r="E39" s="508">
        <f t="shared" si="2"/>
        <v>24808</v>
      </c>
      <c r="F39" s="318">
        <f t="shared" si="2"/>
        <v>1627.4305555555557</v>
      </c>
      <c r="G39" s="318">
        <f t="shared" si="2"/>
        <v>1460</v>
      </c>
      <c r="H39" s="318">
        <f t="shared" si="2"/>
        <v>1372</v>
      </c>
      <c r="I39" s="318">
        <f t="shared" si="2"/>
        <v>399</v>
      </c>
      <c r="J39" s="512">
        <f t="shared" si="2"/>
        <v>694</v>
      </c>
      <c r="M39" s="320"/>
      <c r="N39" s="320"/>
      <c r="O39" s="318">
        <v>24808</v>
      </c>
      <c r="P39" s="318">
        <v>1627.4305555555557</v>
      </c>
      <c r="Q39" s="36">
        <v>1460</v>
      </c>
      <c r="R39" s="36">
        <v>1372</v>
      </c>
      <c r="S39" s="36">
        <v>399</v>
      </c>
      <c r="T39" s="36">
        <v>694</v>
      </c>
    </row>
    <row r="40" spans="1:20">
      <c r="A40" t="s">
        <v>917</v>
      </c>
      <c r="B40" s="36">
        <v>20</v>
      </c>
      <c r="C40" t="s">
        <v>837</v>
      </c>
      <c r="D40" s="36">
        <v>31</v>
      </c>
      <c r="E40" s="508">
        <f t="shared" si="2"/>
        <v>30574.25</v>
      </c>
      <c r="F40" s="318">
        <f t="shared" si="2"/>
        <v>1633.0555555555557</v>
      </c>
      <c r="G40" s="318">
        <f t="shared" si="2"/>
        <v>1460</v>
      </c>
      <c r="H40" s="318">
        <f t="shared" si="2"/>
        <v>1372</v>
      </c>
      <c r="I40" s="318">
        <f t="shared" si="2"/>
        <v>399</v>
      </c>
      <c r="J40" s="512">
        <f t="shared" si="2"/>
        <v>694</v>
      </c>
      <c r="M40" s="320"/>
      <c r="N40" s="320"/>
      <c r="O40" s="318">
        <v>30574.25</v>
      </c>
      <c r="P40" s="318">
        <v>1633.0555555555557</v>
      </c>
      <c r="Q40" s="36">
        <v>1460</v>
      </c>
      <c r="R40" s="36">
        <v>1372</v>
      </c>
      <c r="S40" s="36">
        <v>399</v>
      </c>
      <c r="T40" s="36">
        <v>694</v>
      </c>
    </row>
    <row r="41" spans="1:20">
      <c r="A41" t="s">
        <v>918</v>
      </c>
      <c r="B41" s="36">
        <v>25</v>
      </c>
      <c r="C41" t="s">
        <v>837</v>
      </c>
      <c r="D41" s="36">
        <v>38</v>
      </c>
      <c r="E41" s="508">
        <f t="shared" si="2"/>
        <v>31615.5</v>
      </c>
      <c r="F41" s="318">
        <f t="shared" si="2"/>
        <v>2596.0416666666665</v>
      </c>
      <c r="G41" s="318">
        <f t="shared" si="2"/>
        <v>1460</v>
      </c>
      <c r="H41" s="318">
        <f t="shared" si="2"/>
        <v>1372</v>
      </c>
      <c r="I41" s="318">
        <f t="shared" si="2"/>
        <v>399</v>
      </c>
      <c r="J41" s="512">
        <f t="shared" si="2"/>
        <v>694</v>
      </c>
      <c r="M41" s="320"/>
      <c r="N41" s="320"/>
      <c r="O41" s="318">
        <v>31615.5</v>
      </c>
      <c r="P41" s="318">
        <v>2596.0416666666665</v>
      </c>
      <c r="Q41" s="36">
        <v>1460</v>
      </c>
      <c r="R41" s="36">
        <v>1372</v>
      </c>
      <c r="S41" s="36">
        <v>399</v>
      </c>
      <c r="T41" s="36">
        <v>694</v>
      </c>
    </row>
    <row r="42" spans="1:20">
      <c r="A42" t="s">
        <v>838</v>
      </c>
      <c r="B42" s="36">
        <v>30</v>
      </c>
      <c r="C42" t="s">
        <v>837</v>
      </c>
      <c r="D42" s="36">
        <v>46</v>
      </c>
      <c r="E42" s="508">
        <f t="shared" si="2"/>
        <v>34622</v>
      </c>
      <c r="F42" s="318">
        <f t="shared" si="2"/>
        <v>2649.0972222222226</v>
      </c>
      <c r="G42" s="318">
        <f t="shared" si="2"/>
        <v>1460</v>
      </c>
      <c r="H42" s="318">
        <f t="shared" si="2"/>
        <v>1372</v>
      </c>
      <c r="I42" s="318">
        <f t="shared" si="2"/>
        <v>399</v>
      </c>
      <c r="J42" s="512">
        <f t="shared" si="2"/>
        <v>798</v>
      </c>
      <c r="M42" s="320"/>
      <c r="N42" s="320"/>
      <c r="O42" s="318">
        <v>34622</v>
      </c>
      <c r="P42" s="318">
        <v>2649.0972222222226</v>
      </c>
      <c r="Q42" s="36">
        <v>1460</v>
      </c>
      <c r="R42" s="36">
        <v>1372</v>
      </c>
      <c r="S42" s="36">
        <v>399</v>
      </c>
      <c r="T42" s="36">
        <v>798</v>
      </c>
    </row>
    <row r="43" spans="1:20">
      <c r="A43" t="s">
        <v>839</v>
      </c>
      <c r="B43" s="36">
        <v>40</v>
      </c>
      <c r="C43" t="s">
        <v>837</v>
      </c>
      <c r="D43" s="36">
        <v>61</v>
      </c>
      <c r="E43" s="508">
        <f t="shared" si="2"/>
        <v>68197.5</v>
      </c>
      <c r="F43" s="318">
        <f t="shared" si="2"/>
        <v>4047.2222222222222</v>
      </c>
      <c r="G43" s="318">
        <f t="shared" si="2"/>
        <v>1460</v>
      </c>
      <c r="H43" s="318">
        <f t="shared" si="2"/>
        <v>1372</v>
      </c>
      <c r="I43" s="318">
        <f t="shared" si="2"/>
        <v>399</v>
      </c>
      <c r="J43" s="512">
        <f t="shared" si="2"/>
        <v>798</v>
      </c>
      <c r="M43" s="320"/>
      <c r="N43" s="320"/>
      <c r="O43" s="318">
        <v>68197.5</v>
      </c>
      <c r="P43" s="318">
        <v>4047.2222222222222</v>
      </c>
      <c r="Q43" s="36">
        <v>1460</v>
      </c>
      <c r="R43" s="36">
        <v>1372</v>
      </c>
      <c r="S43" s="36">
        <v>399</v>
      </c>
      <c r="T43" s="36">
        <v>798</v>
      </c>
    </row>
    <row r="44" spans="1:20">
      <c r="A44" t="s">
        <v>840</v>
      </c>
      <c r="B44" s="36">
        <v>50</v>
      </c>
      <c r="C44" t="s">
        <v>837</v>
      </c>
      <c r="D44" s="36">
        <v>77</v>
      </c>
      <c r="E44" s="508">
        <f t="shared" si="2"/>
        <v>71895.25</v>
      </c>
      <c r="F44" s="318">
        <f t="shared" si="2"/>
        <v>4492.9861111111113</v>
      </c>
      <c r="G44" s="318">
        <f t="shared" si="2"/>
        <v>1460</v>
      </c>
      <c r="H44" s="318">
        <f t="shared" si="2"/>
        <v>1372</v>
      </c>
      <c r="I44" s="318">
        <f t="shared" si="2"/>
        <v>399</v>
      </c>
      <c r="J44" s="512">
        <f t="shared" si="2"/>
        <v>798</v>
      </c>
      <c r="M44" s="320"/>
      <c r="N44" s="320"/>
      <c r="O44" s="318">
        <v>71895.25</v>
      </c>
      <c r="P44" s="318">
        <v>4492.9861111111113</v>
      </c>
      <c r="Q44" s="36">
        <v>1460</v>
      </c>
      <c r="R44" s="36">
        <v>1372</v>
      </c>
      <c r="S44" s="36">
        <v>399</v>
      </c>
      <c r="T44" s="36">
        <v>798</v>
      </c>
    </row>
    <row r="45" spans="1:20">
      <c r="A45" t="s">
        <v>919</v>
      </c>
      <c r="B45" s="36">
        <v>5</v>
      </c>
      <c r="C45" t="s">
        <v>841</v>
      </c>
      <c r="D45" s="36">
        <v>9</v>
      </c>
      <c r="E45" s="508">
        <f t="shared" si="2"/>
        <v>14178.5</v>
      </c>
      <c r="F45" s="318">
        <f t="shared" si="2"/>
        <v>1248</v>
      </c>
      <c r="G45" s="318">
        <f t="shared" si="2"/>
        <v>1460</v>
      </c>
      <c r="H45" s="318">
        <f t="shared" si="2"/>
        <v>1372</v>
      </c>
      <c r="I45" s="318">
        <f t="shared" si="2"/>
        <v>399</v>
      </c>
      <c r="J45" s="512">
        <f t="shared" si="2"/>
        <v>694</v>
      </c>
      <c r="M45" s="320"/>
      <c r="N45" s="320"/>
      <c r="O45" s="318">
        <v>14178.5</v>
      </c>
      <c r="P45" s="318">
        <v>1248</v>
      </c>
      <c r="Q45" s="36">
        <v>1460</v>
      </c>
      <c r="R45" s="36">
        <v>1372</v>
      </c>
      <c r="S45" s="36">
        <v>399</v>
      </c>
      <c r="T45" s="36">
        <v>694</v>
      </c>
    </row>
    <row r="46" spans="1:20">
      <c r="A46" t="s">
        <v>920</v>
      </c>
      <c r="B46" s="36">
        <v>7.5</v>
      </c>
      <c r="C46" t="s">
        <v>841</v>
      </c>
      <c r="D46" s="36">
        <v>13</v>
      </c>
      <c r="E46" s="508">
        <f t="shared" si="2"/>
        <v>15008</v>
      </c>
      <c r="F46" s="318">
        <f t="shared" si="2"/>
        <v>1260</v>
      </c>
      <c r="G46" s="318">
        <f t="shared" si="2"/>
        <v>1460</v>
      </c>
      <c r="H46" s="318">
        <f t="shared" si="2"/>
        <v>1372</v>
      </c>
      <c r="I46" s="318">
        <f t="shared" si="2"/>
        <v>399</v>
      </c>
      <c r="J46" s="512">
        <f t="shared" si="2"/>
        <v>694</v>
      </c>
      <c r="M46" s="320"/>
      <c r="N46" s="320"/>
      <c r="O46" s="318">
        <v>15008</v>
      </c>
      <c r="P46" s="318">
        <v>1260</v>
      </c>
      <c r="Q46" s="36">
        <v>1460</v>
      </c>
      <c r="R46" s="36">
        <v>1372</v>
      </c>
      <c r="S46" s="36">
        <v>399</v>
      </c>
      <c r="T46" s="36">
        <v>694</v>
      </c>
    </row>
    <row r="47" spans="1:20">
      <c r="A47" t="s">
        <v>921</v>
      </c>
      <c r="B47" s="36">
        <v>10</v>
      </c>
      <c r="C47" t="s">
        <v>841</v>
      </c>
      <c r="D47" s="36">
        <v>18</v>
      </c>
      <c r="E47" s="508">
        <f t="shared" si="2"/>
        <v>19911.5</v>
      </c>
      <c r="F47" s="318">
        <f t="shared" si="2"/>
        <v>1281</v>
      </c>
      <c r="G47" s="318">
        <f t="shared" si="2"/>
        <v>1460</v>
      </c>
      <c r="H47" s="318">
        <f t="shared" si="2"/>
        <v>1372</v>
      </c>
      <c r="I47" s="318">
        <f t="shared" si="2"/>
        <v>399</v>
      </c>
      <c r="J47" s="512">
        <f t="shared" si="2"/>
        <v>694</v>
      </c>
      <c r="M47" s="320"/>
      <c r="N47" s="320"/>
      <c r="O47" s="318">
        <v>19911.5</v>
      </c>
      <c r="P47" s="318">
        <v>1281</v>
      </c>
      <c r="Q47" s="36">
        <v>1460</v>
      </c>
      <c r="R47" s="36">
        <v>1372</v>
      </c>
      <c r="S47" s="36">
        <v>399</v>
      </c>
      <c r="T47" s="36">
        <v>694</v>
      </c>
    </row>
    <row r="48" spans="1:20">
      <c r="A48" t="s">
        <v>922</v>
      </c>
      <c r="B48" s="36">
        <v>15</v>
      </c>
      <c r="C48" t="s">
        <v>841</v>
      </c>
      <c r="D48" s="36">
        <v>25</v>
      </c>
      <c r="E48" s="508">
        <f t="shared" si="2"/>
        <v>22184.75</v>
      </c>
      <c r="F48" s="318">
        <f t="shared" si="2"/>
        <v>1305</v>
      </c>
      <c r="G48" s="318">
        <f t="shared" si="2"/>
        <v>1460</v>
      </c>
      <c r="H48" s="318">
        <f t="shared" si="2"/>
        <v>1372</v>
      </c>
      <c r="I48" s="318">
        <f t="shared" si="2"/>
        <v>399</v>
      </c>
      <c r="J48" s="512">
        <f t="shared" si="2"/>
        <v>694</v>
      </c>
      <c r="M48" s="320"/>
      <c r="N48" s="320"/>
      <c r="O48" s="318">
        <v>22184.75</v>
      </c>
      <c r="P48" s="318">
        <v>1305</v>
      </c>
      <c r="Q48" s="36">
        <v>1460</v>
      </c>
      <c r="R48" s="36">
        <v>1372</v>
      </c>
      <c r="S48" s="36">
        <v>399</v>
      </c>
      <c r="T48" s="36">
        <v>694</v>
      </c>
    </row>
    <row r="49" spans="1:20">
      <c r="A49" t="s">
        <v>923</v>
      </c>
      <c r="B49" s="36">
        <v>20</v>
      </c>
      <c r="C49" t="s">
        <v>841</v>
      </c>
      <c r="D49" s="36">
        <v>31</v>
      </c>
      <c r="E49" s="508">
        <f t="shared" si="2"/>
        <v>27895</v>
      </c>
      <c r="F49" s="318">
        <f t="shared" si="2"/>
        <v>1321.1111111111113</v>
      </c>
      <c r="G49" s="318">
        <f t="shared" si="2"/>
        <v>1460</v>
      </c>
      <c r="H49" s="318">
        <f t="shared" si="2"/>
        <v>1372</v>
      </c>
      <c r="I49" s="318">
        <f t="shared" si="2"/>
        <v>399</v>
      </c>
      <c r="J49" s="512">
        <f t="shared" si="2"/>
        <v>694</v>
      </c>
      <c r="M49" s="320"/>
      <c r="N49" s="320"/>
      <c r="O49" s="318">
        <v>27895</v>
      </c>
      <c r="P49" s="318">
        <v>1321.1111111111113</v>
      </c>
      <c r="Q49" s="36">
        <v>1460</v>
      </c>
      <c r="R49" s="36">
        <v>1372</v>
      </c>
      <c r="S49" s="36">
        <v>399</v>
      </c>
      <c r="T49" s="36">
        <v>694</v>
      </c>
    </row>
    <row r="50" spans="1:20">
      <c r="A50" t="s">
        <v>924</v>
      </c>
      <c r="B50" s="36">
        <v>25</v>
      </c>
      <c r="C50" t="s">
        <v>841</v>
      </c>
      <c r="D50" s="36">
        <v>38</v>
      </c>
      <c r="E50" s="508">
        <f t="shared" si="2"/>
        <v>29659</v>
      </c>
      <c r="F50" s="318">
        <f t="shared" si="2"/>
        <v>1346.4583333333333</v>
      </c>
      <c r="G50" s="318">
        <f t="shared" si="2"/>
        <v>1460</v>
      </c>
      <c r="H50" s="318">
        <f t="shared" si="2"/>
        <v>1372</v>
      </c>
      <c r="I50" s="318">
        <f t="shared" si="2"/>
        <v>399</v>
      </c>
      <c r="J50" s="512">
        <f t="shared" si="2"/>
        <v>694</v>
      </c>
      <c r="M50" s="320"/>
      <c r="N50" s="320"/>
      <c r="O50" s="318">
        <v>29659</v>
      </c>
      <c r="P50" s="318">
        <v>1346.4583333333333</v>
      </c>
      <c r="Q50" s="36">
        <v>1460</v>
      </c>
      <c r="R50" s="36">
        <v>1372</v>
      </c>
      <c r="S50" s="36">
        <v>399</v>
      </c>
      <c r="T50" s="36">
        <v>694</v>
      </c>
    </row>
    <row r="51" spans="1:20">
      <c r="A51" t="s">
        <v>925</v>
      </c>
      <c r="B51" s="36">
        <v>30</v>
      </c>
      <c r="C51" t="s">
        <v>841</v>
      </c>
      <c r="D51" s="36">
        <v>46</v>
      </c>
      <c r="E51" s="508">
        <f t="shared" si="2"/>
        <v>30810.903089750002</v>
      </c>
      <c r="F51" s="318">
        <f t="shared" si="2"/>
        <v>1633.0555555555557</v>
      </c>
      <c r="G51" s="318">
        <f t="shared" si="2"/>
        <v>1460</v>
      </c>
      <c r="H51" s="318">
        <f t="shared" si="2"/>
        <v>1372</v>
      </c>
      <c r="I51" s="318">
        <f t="shared" si="2"/>
        <v>399</v>
      </c>
      <c r="J51" s="512">
        <f t="shared" si="2"/>
        <v>694</v>
      </c>
      <c r="M51" s="320"/>
      <c r="N51" s="320"/>
      <c r="O51" s="318">
        <v>30810.903089750002</v>
      </c>
      <c r="P51" s="318">
        <v>1633.0555555555557</v>
      </c>
      <c r="Q51" s="36">
        <v>1460</v>
      </c>
      <c r="R51" s="36">
        <v>1372</v>
      </c>
      <c r="S51" s="36">
        <v>399</v>
      </c>
      <c r="T51" s="36">
        <v>694</v>
      </c>
    </row>
    <row r="52" spans="1:20">
      <c r="A52" t="s">
        <v>926</v>
      </c>
      <c r="B52" s="36">
        <v>40</v>
      </c>
      <c r="C52" t="s">
        <v>841</v>
      </c>
      <c r="D52" s="36">
        <v>61</v>
      </c>
      <c r="E52" s="508">
        <f t="shared" si="2"/>
        <v>34912.5</v>
      </c>
      <c r="F52" s="318">
        <f t="shared" si="2"/>
        <v>1875.8333333333333</v>
      </c>
      <c r="G52" s="318">
        <f t="shared" si="2"/>
        <v>1460</v>
      </c>
      <c r="H52" s="318">
        <f t="shared" si="2"/>
        <v>1372</v>
      </c>
      <c r="I52" s="318">
        <f t="shared" si="2"/>
        <v>399</v>
      </c>
      <c r="J52" s="512">
        <f t="shared" si="2"/>
        <v>694</v>
      </c>
      <c r="M52" s="320"/>
      <c r="N52" s="320"/>
      <c r="O52" s="318">
        <v>34912.5</v>
      </c>
      <c r="P52" s="318">
        <v>1875.8333333333333</v>
      </c>
      <c r="Q52" s="36">
        <v>1460</v>
      </c>
      <c r="R52" s="36">
        <v>1372</v>
      </c>
      <c r="S52" s="36">
        <v>399</v>
      </c>
      <c r="T52" s="36">
        <v>694</v>
      </c>
    </row>
    <row r="53" spans="1:20">
      <c r="A53" t="s">
        <v>927</v>
      </c>
      <c r="B53" s="36">
        <v>50</v>
      </c>
      <c r="C53" t="s">
        <v>841</v>
      </c>
      <c r="D53" s="36">
        <v>77</v>
      </c>
      <c r="E53" s="508">
        <f t="shared" si="2"/>
        <v>43310.75</v>
      </c>
      <c r="F53" s="318">
        <f t="shared" si="2"/>
        <v>2596.0416666666665</v>
      </c>
      <c r="G53" s="318">
        <f t="shared" si="2"/>
        <v>1460</v>
      </c>
      <c r="H53" s="318">
        <f t="shared" si="2"/>
        <v>1372</v>
      </c>
      <c r="I53" s="318">
        <f t="shared" si="2"/>
        <v>399</v>
      </c>
      <c r="J53" s="512">
        <f t="shared" si="2"/>
        <v>694</v>
      </c>
      <c r="M53" s="320"/>
      <c r="N53" s="320"/>
      <c r="O53" s="318">
        <v>43310.75</v>
      </c>
      <c r="P53" s="318">
        <v>2596.0416666666665</v>
      </c>
      <c r="Q53" s="36">
        <v>1460</v>
      </c>
      <c r="R53" s="36">
        <v>1372</v>
      </c>
      <c r="S53" s="36">
        <v>399</v>
      </c>
      <c r="T53" s="36">
        <v>694</v>
      </c>
    </row>
    <row r="54" spans="1:20">
      <c r="A54" t="s">
        <v>842</v>
      </c>
      <c r="B54" s="36">
        <v>60</v>
      </c>
      <c r="C54" t="s">
        <v>841</v>
      </c>
      <c r="D54" s="36">
        <v>91</v>
      </c>
      <c r="E54" s="508">
        <f t="shared" si="2"/>
        <v>51733.5</v>
      </c>
      <c r="F54" s="318">
        <f t="shared" si="2"/>
        <v>3393.4722222222226</v>
      </c>
      <c r="G54" s="318">
        <f t="shared" si="2"/>
        <v>1460</v>
      </c>
      <c r="H54" s="318">
        <f t="shared" si="2"/>
        <v>1372</v>
      </c>
      <c r="I54" s="318">
        <f t="shared" si="2"/>
        <v>399</v>
      </c>
      <c r="J54" s="512">
        <f t="shared" si="2"/>
        <v>798</v>
      </c>
      <c r="M54" s="320"/>
      <c r="N54" s="320"/>
      <c r="O54" s="318">
        <v>51733.5</v>
      </c>
      <c r="P54" s="318">
        <v>3393.4722222222226</v>
      </c>
      <c r="Q54" s="36">
        <v>1460</v>
      </c>
      <c r="R54" s="36">
        <v>1372</v>
      </c>
      <c r="S54" s="36">
        <v>399</v>
      </c>
      <c r="T54" s="36">
        <v>798</v>
      </c>
    </row>
    <row r="55" spans="1:20">
      <c r="A55" t="s">
        <v>843</v>
      </c>
      <c r="B55" s="36">
        <v>75</v>
      </c>
      <c r="C55" t="s">
        <v>841</v>
      </c>
      <c r="D55" s="36">
        <v>107</v>
      </c>
      <c r="E55" s="508">
        <f t="shared" si="2"/>
        <v>57681.75</v>
      </c>
      <c r="F55" s="318">
        <f t="shared" si="2"/>
        <v>3393.4722222222226</v>
      </c>
      <c r="G55" s="318">
        <f t="shared" si="2"/>
        <v>1460</v>
      </c>
      <c r="H55" s="318">
        <f t="shared" si="2"/>
        <v>1372</v>
      </c>
      <c r="I55" s="318">
        <f t="shared" si="2"/>
        <v>399</v>
      </c>
      <c r="J55" s="512">
        <f t="shared" si="2"/>
        <v>798</v>
      </c>
      <c r="M55" s="320"/>
      <c r="N55" s="320"/>
      <c r="O55" s="318">
        <v>57681.75</v>
      </c>
      <c r="P55" s="318">
        <v>3393.4722222222226</v>
      </c>
      <c r="Q55" s="36">
        <v>1460</v>
      </c>
      <c r="R55" s="36">
        <v>1372</v>
      </c>
      <c r="S55" s="36">
        <v>399</v>
      </c>
      <c r="T55" s="36">
        <v>798</v>
      </c>
    </row>
    <row r="56" spans="1:20">
      <c r="A56" t="s">
        <v>844</v>
      </c>
      <c r="B56" s="36">
        <v>100</v>
      </c>
      <c r="C56" t="s">
        <v>841</v>
      </c>
      <c r="D56" s="36">
        <v>142</v>
      </c>
      <c r="E56" s="508">
        <f t="shared" si="2"/>
        <v>71356.25</v>
      </c>
      <c r="F56" s="318">
        <f t="shared" si="2"/>
        <v>4492.9861111111113</v>
      </c>
      <c r="G56" s="318">
        <f t="shared" si="2"/>
        <v>1460</v>
      </c>
      <c r="H56" s="318">
        <f t="shared" si="2"/>
        <v>1372</v>
      </c>
      <c r="I56" s="318">
        <f t="shared" si="2"/>
        <v>399</v>
      </c>
      <c r="J56" s="512">
        <f t="shared" si="2"/>
        <v>798</v>
      </c>
      <c r="M56" s="320"/>
      <c r="N56" s="320"/>
      <c r="O56" s="318">
        <v>71356.25</v>
      </c>
      <c r="P56" s="318">
        <v>4492.9861111111113</v>
      </c>
      <c r="Q56" s="36">
        <v>1460</v>
      </c>
      <c r="R56" s="36">
        <v>1372</v>
      </c>
      <c r="S56" s="36">
        <v>399</v>
      </c>
      <c r="T56" s="36">
        <v>798</v>
      </c>
    </row>
    <row r="57" spans="1:20">
      <c r="A57" t="s">
        <v>845</v>
      </c>
      <c r="B57" s="36">
        <v>125</v>
      </c>
      <c r="C57" t="s">
        <v>841</v>
      </c>
      <c r="D57" s="36">
        <v>172</v>
      </c>
      <c r="E57" s="508">
        <f t="shared" si="2"/>
        <v>97335</v>
      </c>
      <c r="F57" s="318">
        <f t="shared" si="2"/>
        <v>5598.6805555555557</v>
      </c>
      <c r="G57" s="318">
        <f t="shared" si="2"/>
        <v>1460</v>
      </c>
      <c r="H57" s="318">
        <f t="shared" si="2"/>
        <v>1372</v>
      </c>
      <c r="I57" s="318">
        <f t="shared" si="2"/>
        <v>399</v>
      </c>
      <c r="J57" s="512">
        <f t="shared" si="2"/>
        <v>798</v>
      </c>
      <c r="M57" s="320"/>
      <c r="N57" s="320"/>
      <c r="O57" s="318">
        <v>97335</v>
      </c>
      <c r="P57" s="318">
        <v>5598.6805555555557</v>
      </c>
      <c r="Q57" s="36">
        <v>1460</v>
      </c>
      <c r="R57" s="36">
        <v>1372</v>
      </c>
      <c r="S57" s="36">
        <v>399</v>
      </c>
      <c r="T57" s="36">
        <v>798</v>
      </c>
    </row>
    <row r="58" spans="1:20">
      <c r="A58" t="s">
        <v>846</v>
      </c>
      <c r="B58" s="36">
        <v>150</v>
      </c>
      <c r="C58" t="s">
        <v>841</v>
      </c>
      <c r="D58" s="36">
        <v>198</v>
      </c>
      <c r="E58" s="509">
        <f t="shared" si="2"/>
        <v>111930</v>
      </c>
      <c r="F58" s="318">
        <f t="shared" si="2"/>
        <v>6704.375</v>
      </c>
      <c r="G58" s="318">
        <f t="shared" si="2"/>
        <v>1460</v>
      </c>
      <c r="H58" s="318">
        <f t="shared" si="2"/>
        <v>1372</v>
      </c>
      <c r="I58" s="318">
        <f t="shared" si="2"/>
        <v>399</v>
      </c>
      <c r="J58" s="512">
        <f t="shared" si="2"/>
        <v>798</v>
      </c>
      <c r="M58" s="320"/>
      <c r="O58" s="318">
        <v>111930</v>
      </c>
      <c r="P58" s="318">
        <v>6704.375</v>
      </c>
      <c r="Q58" s="36">
        <v>1460</v>
      </c>
      <c r="R58" s="36">
        <v>1372</v>
      </c>
      <c r="S58" s="36">
        <v>399</v>
      </c>
      <c r="T58" s="36">
        <v>798</v>
      </c>
    </row>
    <row r="59" spans="1:20" ht="15" thickBot="1">
      <c r="A59" s="751" t="s">
        <v>847</v>
      </c>
      <c r="B59" s="751"/>
      <c r="C59" s="751"/>
      <c r="D59" s="751"/>
      <c r="E59" s="751"/>
      <c r="F59" s="751"/>
      <c r="G59" s="751"/>
      <c r="H59" s="751"/>
      <c r="I59" s="751"/>
      <c r="J59" s="752"/>
      <c r="O59" s="36"/>
      <c r="P59" s="36"/>
      <c r="Q59" s="36"/>
      <c r="R59" s="36"/>
      <c r="S59" s="36"/>
      <c r="T59" s="36"/>
    </row>
    <row r="60" spans="1:20">
      <c r="A60" t="s">
        <v>928</v>
      </c>
      <c r="B60" s="36">
        <v>5</v>
      </c>
      <c r="C60" t="s">
        <v>848</v>
      </c>
      <c r="D60" s="36">
        <v>18</v>
      </c>
      <c r="E60" s="507">
        <f t="shared" ref="E60:J89" si="3">O60*$B$3</f>
        <v>15340.5</v>
      </c>
      <c r="F60" s="318">
        <f t="shared" si="3"/>
        <v>1100</v>
      </c>
      <c r="G60" s="318">
        <f t="shared" si="3"/>
        <v>1460</v>
      </c>
      <c r="H60" s="318">
        <f t="shared" si="3"/>
        <v>1648</v>
      </c>
      <c r="I60" s="318">
        <f t="shared" si="3"/>
        <v>579</v>
      </c>
      <c r="J60" s="512">
        <f t="shared" si="3"/>
        <v>694</v>
      </c>
      <c r="O60" s="318">
        <v>15340.5</v>
      </c>
      <c r="P60" s="318">
        <v>1100</v>
      </c>
      <c r="Q60" s="36">
        <v>1460</v>
      </c>
      <c r="R60" s="36">
        <v>1648</v>
      </c>
      <c r="S60" s="36">
        <v>579</v>
      </c>
      <c r="T60" s="36">
        <v>694</v>
      </c>
    </row>
    <row r="61" spans="1:20">
      <c r="A61" t="s">
        <v>929</v>
      </c>
      <c r="B61" s="36">
        <v>7.5</v>
      </c>
      <c r="C61" t="s">
        <v>848</v>
      </c>
      <c r="D61" s="36">
        <v>25</v>
      </c>
      <c r="E61" s="508">
        <f t="shared" si="3"/>
        <v>17811.5</v>
      </c>
      <c r="F61" s="318">
        <f t="shared" si="3"/>
        <v>1152</v>
      </c>
      <c r="G61" s="318">
        <f t="shared" si="3"/>
        <v>1460</v>
      </c>
      <c r="H61" s="318">
        <f t="shared" si="3"/>
        <v>1648</v>
      </c>
      <c r="I61" s="318">
        <f t="shared" si="3"/>
        <v>579</v>
      </c>
      <c r="J61" s="512">
        <f t="shared" si="3"/>
        <v>694</v>
      </c>
      <c r="O61" s="318">
        <v>17811.5</v>
      </c>
      <c r="P61" s="318">
        <v>1152</v>
      </c>
      <c r="Q61" s="36">
        <v>1460</v>
      </c>
      <c r="R61" s="36">
        <v>1648</v>
      </c>
      <c r="S61" s="36">
        <v>579</v>
      </c>
      <c r="T61" s="36">
        <v>694</v>
      </c>
    </row>
    <row r="62" spans="1:20">
      <c r="A62" t="s">
        <v>930</v>
      </c>
      <c r="B62" s="36">
        <v>10</v>
      </c>
      <c r="C62" t="s">
        <v>848</v>
      </c>
      <c r="D62" s="36">
        <v>31</v>
      </c>
      <c r="E62" s="508">
        <f t="shared" si="3"/>
        <v>18077.5</v>
      </c>
      <c r="F62" s="318">
        <f t="shared" si="3"/>
        <v>1165</v>
      </c>
      <c r="G62" s="318">
        <f t="shared" si="3"/>
        <v>1460</v>
      </c>
      <c r="H62" s="318">
        <f t="shared" si="3"/>
        <v>1648</v>
      </c>
      <c r="I62" s="318">
        <f t="shared" si="3"/>
        <v>579</v>
      </c>
      <c r="J62" s="512">
        <f t="shared" si="3"/>
        <v>694</v>
      </c>
      <c r="O62" s="318">
        <v>18077.5</v>
      </c>
      <c r="P62" s="318">
        <v>1165</v>
      </c>
      <c r="Q62" s="36">
        <v>1460</v>
      </c>
      <c r="R62" s="36">
        <v>1648</v>
      </c>
      <c r="S62" s="36">
        <v>579</v>
      </c>
      <c r="T62" s="36">
        <v>694</v>
      </c>
    </row>
    <row r="63" spans="1:20">
      <c r="A63" t="s">
        <v>931</v>
      </c>
      <c r="B63" s="36">
        <v>15</v>
      </c>
      <c r="C63" t="s">
        <v>848</v>
      </c>
      <c r="D63" s="36">
        <v>46</v>
      </c>
      <c r="E63" s="508">
        <f t="shared" si="3"/>
        <v>18821.25</v>
      </c>
      <c r="F63" s="318">
        <f t="shared" si="3"/>
        <v>1539.375</v>
      </c>
      <c r="G63" s="318">
        <f t="shared" si="3"/>
        <v>1460</v>
      </c>
      <c r="H63" s="318">
        <f t="shared" si="3"/>
        <v>1648</v>
      </c>
      <c r="I63" s="318">
        <f t="shared" si="3"/>
        <v>579</v>
      </c>
      <c r="J63" s="512">
        <f t="shared" si="3"/>
        <v>694</v>
      </c>
      <c r="O63" s="318">
        <v>18821.25</v>
      </c>
      <c r="P63" s="318">
        <v>1539.375</v>
      </c>
      <c r="Q63" s="36">
        <v>1460</v>
      </c>
      <c r="R63" s="36">
        <v>1648</v>
      </c>
      <c r="S63" s="36">
        <v>579</v>
      </c>
      <c r="T63" s="36">
        <v>694</v>
      </c>
    </row>
    <row r="64" spans="1:20">
      <c r="A64" t="s">
        <v>932</v>
      </c>
      <c r="B64" s="36">
        <v>20</v>
      </c>
      <c r="C64" t="s">
        <v>848</v>
      </c>
      <c r="D64" s="36">
        <v>61</v>
      </c>
      <c r="E64" s="508">
        <f t="shared" si="3"/>
        <v>19500.25</v>
      </c>
      <c r="F64" s="318">
        <f t="shared" si="3"/>
        <v>1583.2638888888889</v>
      </c>
      <c r="G64" s="318">
        <f t="shared" si="3"/>
        <v>1460</v>
      </c>
      <c r="H64" s="318">
        <f t="shared" si="3"/>
        <v>1648</v>
      </c>
      <c r="I64" s="318">
        <f t="shared" si="3"/>
        <v>579</v>
      </c>
      <c r="J64" s="512">
        <f t="shared" si="3"/>
        <v>694</v>
      </c>
      <c r="O64" s="318">
        <v>19500.25</v>
      </c>
      <c r="P64" s="318">
        <v>1583.2638888888889</v>
      </c>
      <c r="Q64" s="36">
        <v>1460</v>
      </c>
      <c r="R64" s="36">
        <v>1648</v>
      </c>
      <c r="S64" s="36">
        <v>579</v>
      </c>
      <c r="T64" s="36">
        <v>694</v>
      </c>
    </row>
    <row r="65" spans="1:20">
      <c r="A65" t="s">
        <v>933</v>
      </c>
      <c r="B65" s="36">
        <v>25</v>
      </c>
      <c r="C65" t="s">
        <v>848</v>
      </c>
      <c r="D65" s="36">
        <v>75</v>
      </c>
      <c r="E65" s="508">
        <f t="shared" si="3"/>
        <v>21176.75</v>
      </c>
      <c r="F65" s="318">
        <f t="shared" si="3"/>
        <v>1875.8333333333333</v>
      </c>
      <c r="G65" s="318">
        <f t="shared" si="3"/>
        <v>1460</v>
      </c>
      <c r="H65" s="318">
        <f t="shared" si="3"/>
        <v>1648</v>
      </c>
      <c r="I65" s="318">
        <f t="shared" si="3"/>
        <v>579</v>
      </c>
      <c r="J65" s="512">
        <f t="shared" si="3"/>
        <v>694</v>
      </c>
      <c r="O65" s="318">
        <v>21176.75</v>
      </c>
      <c r="P65" s="318">
        <v>1875.8333333333333</v>
      </c>
      <c r="Q65" s="36">
        <v>1460</v>
      </c>
      <c r="R65" s="36">
        <v>1648</v>
      </c>
      <c r="S65" s="36">
        <v>579</v>
      </c>
      <c r="T65" s="36">
        <v>694</v>
      </c>
    </row>
    <row r="66" spans="1:20">
      <c r="A66" t="s">
        <v>934</v>
      </c>
      <c r="B66" s="36">
        <v>30</v>
      </c>
      <c r="C66" t="s">
        <v>848</v>
      </c>
      <c r="D66" s="36">
        <v>91</v>
      </c>
      <c r="E66" s="508">
        <f t="shared" si="3"/>
        <v>23646</v>
      </c>
      <c r="F66" s="318">
        <f t="shared" si="3"/>
        <v>1908.9583333333333</v>
      </c>
      <c r="G66" s="318">
        <f t="shared" si="3"/>
        <v>1460</v>
      </c>
      <c r="H66" s="318">
        <f t="shared" si="3"/>
        <v>1648</v>
      </c>
      <c r="I66" s="318">
        <f t="shared" si="3"/>
        <v>579</v>
      </c>
      <c r="J66" s="512">
        <f t="shared" si="3"/>
        <v>694</v>
      </c>
      <c r="O66" s="318">
        <v>23646</v>
      </c>
      <c r="P66" s="318">
        <v>1908.9583333333333</v>
      </c>
      <c r="Q66" s="36">
        <v>1460</v>
      </c>
      <c r="R66" s="36">
        <v>1648</v>
      </c>
      <c r="S66" s="36">
        <v>579</v>
      </c>
      <c r="T66" s="36">
        <v>694</v>
      </c>
    </row>
    <row r="67" spans="1:20">
      <c r="A67" t="s">
        <v>935</v>
      </c>
      <c r="B67" s="36">
        <v>5</v>
      </c>
      <c r="C67" t="s">
        <v>849</v>
      </c>
      <c r="D67" s="36">
        <v>9</v>
      </c>
      <c r="E67" s="508">
        <f t="shared" si="3"/>
        <v>16584.75</v>
      </c>
      <c r="F67" s="318">
        <f t="shared" si="3"/>
        <v>1169</v>
      </c>
      <c r="G67" s="318">
        <f t="shared" si="3"/>
        <v>1460</v>
      </c>
      <c r="H67" s="318">
        <f t="shared" si="3"/>
        <v>1648</v>
      </c>
      <c r="I67" s="318">
        <f t="shared" si="3"/>
        <v>579</v>
      </c>
      <c r="J67" s="512">
        <f t="shared" si="3"/>
        <v>694</v>
      </c>
      <c r="O67" s="318">
        <v>16584.75</v>
      </c>
      <c r="P67" s="318">
        <v>1169</v>
      </c>
      <c r="Q67" s="36">
        <v>1460</v>
      </c>
      <c r="R67" s="36">
        <v>1648</v>
      </c>
      <c r="S67" s="36">
        <v>579</v>
      </c>
      <c r="T67" s="36">
        <v>694</v>
      </c>
    </row>
    <row r="68" spans="1:20">
      <c r="A68" t="s">
        <v>936</v>
      </c>
      <c r="B68" s="36">
        <v>7.5</v>
      </c>
      <c r="C68" t="s">
        <v>849</v>
      </c>
      <c r="D68" s="36">
        <v>13</v>
      </c>
      <c r="E68" s="508">
        <f t="shared" si="3"/>
        <v>18707.5</v>
      </c>
      <c r="F68" s="318">
        <f t="shared" si="3"/>
        <v>1286</v>
      </c>
      <c r="G68" s="318">
        <f t="shared" si="3"/>
        <v>1460</v>
      </c>
      <c r="H68" s="318">
        <f t="shared" si="3"/>
        <v>1648</v>
      </c>
      <c r="I68" s="318">
        <f t="shared" si="3"/>
        <v>579</v>
      </c>
      <c r="J68" s="512">
        <f t="shared" si="3"/>
        <v>694</v>
      </c>
      <c r="O68" s="318">
        <v>18707.5</v>
      </c>
      <c r="P68" s="318">
        <v>1286</v>
      </c>
      <c r="Q68" s="36">
        <v>1460</v>
      </c>
      <c r="R68" s="36">
        <v>1648</v>
      </c>
      <c r="S68" s="36">
        <v>579</v>
      </c>
      <c r="T68" s="36">
        <v>694</v>
      </c>
    </row>
    <row r="69" spans="1:20">
      <c r="A69" t="s">
        <v>937</v>
      </c>
      <c r="B69" s="36">
        <v>10</v>
      </c>
      <c r="C69" t="s">
        <v>849</v>
      </c>
      <c r="D69" s="36">
        <v>18</v>
      </c>
      <c r="E69" s="508">
        <f t="shared" si="3"/>
        <v>20002.5</v>
      </c>
      <c r="F69" s="318">
        <f t="shared" si="3"/>
        <v>1322</v>
      </c>
      <c r="G69" s="318">
        <f t="shared" si="3"/>
        <v>1460</v>
      </c>
      <c r="H69" s="318">
        <f t="shared" si="3"/>
        <v>1648</v>
      </c>
      <c r="I69" s="318">
        <f t="shared" si="3"/>
        <v>579</v>
      </c>
      <c r="J69" s="512">
        <f t="shared" si="3"/>
        <v>694</v>
      </c>
      <c r="O69" s="318">
        <v>20002.5</v>
      </c>
      <c r="P69" s="318">
        <v>1322</v>
      </c>
      <c r="Q69" s="36">
        <v>1460</v>
      </c>
      <c r="R69" s="36">
        <v>1648</v>
      </c>
      <c r="S69" s="36">
        <v>579</v>
      </c>
      <c r="T69" s="36">
        <v>694</v>
      </c>
    </row>
    <row r="70" spans="1:20">
      <c r="A70" t="s">
        <v>938</v>
      </c>
      <c r="B70" s="36">
        <v>15</v>
      </c>
      <c r="C70" t="s">
        <v>849</v>
      </c>
      <c r="D70" s="36">
        <v>25</v>
      </c>
      <c r="E70" s="508">
        <f t="shared" si="3"/>
        <v>22487.5</v>
      </c>
      <c r="F70" s="318">
        <f t="shared" si="3"/>
        <v>1350</v>
      </c>
      <c r="G70" s="318">
        <f t="shared" si="3"/>
        <v>1460</v>
      </c>
      <c r="H70" s="318">
        <f t="shared" si="3"/>
        <v>1648</v>
      </c>
      <c r="I70" s="318">
        <f t="shared" si="3"/>
        <v>579</v>
      </c>
      <c r="J70" s="512">
        <f t="shared" si="3"/>
        <v>694</v>
      </c>
      <c r="O70" s="318">
        <v>22487.5</v>
      </c>
      <c r="P70" s="318">
        <v>1350</v>
      </c>
      <c r="Q70" s="36">
        <v>1460</v>
      </c>
      <c r="R70" s="36">
        <v>1648</v>
      </c>
      <c r="S70" s="36">
        <v>579</v>
      </c>
      <c r="T70" s="36">
        <v>694</v>
      </c>
    </row>
    <row r="71" spans="1:20">
      <c r="A71" t="s">
        <v>939</v>
      </c>
      <c r="B71" s="36">
        <v>20</v>
      </c>
      <c r="C71" t="s">
        <v>849</v>
      </c>
      <c r="D71" s="36">
        <v>31</v>
      </c>
      <c r="E71" s="508">
        <f t="shared" si="3"/>
        <v>25023.25</v>
      </c>
      <c r="F71" s="318">
        <f t="shared" si="3"/>
        <v>1399</v>
      </c>
      <c r="G71" s="318">
        <f t="shared" si="3"/>
        <v>1460</v>
      </c>
      <c r="H71" s="318">
        <f t="shared" si="3"/>
        <v>1648</v>
      </c>
      <c r="I71" s="318">
        <f t="shared" si="3"/>
        <v>579</v>
      </c>
      <c r="J71" s="512">
        <f t="shared" si="3"/>
        <v>694</v>
      </c>
      <c r="O71" s="318">
        <v>25023.25</v>
      </c>
      <c r="P71" s="318">
        <v>1399</v>
      </c>
      <c r="Q71" s="36">
        <v>1460</v>
      </c>
      <c r="R71" s="36">
        <v>1648</v>
      </c>
      <c r="S71" s="36">
        <v>579</v>
      </c>
      <c r="T71" s="36">
        <v>694</v>
      </c>
    </row>
    <row r="72" spans="1:20">
      <c r="A72" t="s">
        <v>940</v>
      </c>
      <c r="B72" s="36">
        <v>25</v>
      </c>
      <c r="C72" t="s">
        <v>849</v>
      </c>
      <c r="D72" s="36">
        <v>38</v>
      </c>
      <c r="E72" s="508">
        <f t="shared" si="3"/>
        <v>27832</v>
      </c>
      <c r="F72" s="318">
        <f t="shared" si="3"/>
        <v>1445</v>
      </c>
      <c r="G72" s="318">
        <f t="shared" si="3"/>
        <v>1460</v>
      </c>
      <c r="H72" s="318">
        <f t="shared" si="3"/>
        <v>1648</v>
      </c>
      <c r="I72" s="318">
        <f t="shared" si="3"/>
        <v>579</v>
      </c>
      <c r="J72" s="512">
        <f t="shared" si="3"/>
        <v>694</v>
      </c>
      <c r="O72" s="318">
        <v>27832</v>
      </c>
      <c r="P72" s="318">
        <v>1445</v>
      </c>
      <c r="Q72" s="36">
        <v>1460</v>
      </c>
      <c r="R72" s="36">
        <v>1648</v>
      </c>
      <c r="S72" s="36">
        <v>579</v>
      </c>
      <c r="T72" s="36">
        <v>694</v>
      </c>
    </row>
    <row r="73" spans="1:20">
      <c r="A73" t="s">
        <v>850</v>
      </c>
      <c r="B73" s="36">
        <v>30</v>
      </c>
      <c r="C73" t="s">
        <v>849</v>
      </c>
      <c r="D73" s="36">
        <v>46</v>
      </c>
      <c r="E73" s="508">
        <f t="shared" si="3"/>
        <v>32187.039500000003</v>
      </c>
      <c r="F73" s="318">
        <f t="shared" si="3"/>
        <v>1539.375</v>
      </c>
      <c r="G73" s="318">
        <f t="shared" si="3"/>
        <v>1460</v>
      </c>
      <c r="H73" s="318">
        <f t="shared" si="3"/>
        <v>1648</v>
      </c>
      <c r="I73" s="318">
        <f t="shared" si="3"/>
        <v>579</v>
      </c>
      <c r="J73" s="512">
        <f t="shared" si="3"/>
        <v>798</v>
      </c>
      <c r="O73" s="318">
        <v>32187.039500000003</v>
      </c>
      <c r="P73" s="318">
        <v>1539.375</v>
      </c>
      <c r="Q73" s="36">
        <v>1460</v>
      </c>
      <c r="R73" s="36">
        <v>1648</v>
      </c>
      <c r="S73" s="36">
        <v>579</v>
      </c>
      <c r="T73" s="36">
        <v>798</v>
      </c>
    </row>
    <row r="74" spans="1:20">
      <c r="A74" t="s">
        <v>851</v>
      </c>
      <c r="B74" s="36">
        <v>40</v>
      </c>
      <c r="C74" t="s">
        <v>849</v>
      </c>
      <c r="D74" s="36">
        <v>61</v>
      </c>
      <c r="E74" s="508">
        <f t="shared" si="3"/>
        <v>39535.289499999999</v>
      </c>
      <c r="F74" s="318">
        <f t="shared" si="3"/>
        <v>2210</v>
      </c>
      <c r="G74" s="318">
        <f t="shared" si="3"/>
        <v>1460</v>
      </c>
      <c r="H74" s="318">
        <f t="shared" si="3"/>
        <v>1648</v>
      </c>
      <c r="I74" s="318">
        <f t="shared" si="3"/>
        <v>579</v>
      </c>
      <c r="J74" s="512">
        <f t="shared" si="3"/>
        <v>798</v>
      </c>
      <c r="O74" s="318">
        <v>39535.289499999999</v>
      </c>
      <c r="P74" s="318">
        <v>2210</v>
      </c>
      <c r="Q74" s="36">
        <v>1460</v>
      </c>
      <c r="R74" s="36">
        <v>1648</v>
      </c>
      <c r="S74" s="36">
        <v>579</v>
      </c>
      <c r="T74" s="36">
        <v>798</v>
      </c>
    </row>
    <row r="75" spans="1:20">
      <c r="A75" t="s">
        <v>852</v>
      </c>
      <c r="B75" s="36">
        <v>50</v>
      </c>
      <c r="C75" t="s">
        <v>849</v>
      </c>
      <c r="D75" s="36">
        <v>77</v>
      </c>
      <c r="E75" s="508">
        <f t="shared" si="3"/>
        <v>45587.5</v>
      </c>
      <c r="F75" s="318">
        <f t="shared" si="3"/>
        <v>2210</v>
      </c>
      <c r="G75" s="318">
        <f t="shared" si="3"/>
        <v>1460</v>
      </c>
      <c r="H75" s="318">
        <f t="shared" si="3"/>
        <v>1648</v>
      </c>
      <c r="I75" s="318">
        <f t="shared" si="3"/>
        <v>579</v>
      </c>
      <c r="J75" s="512">
        <f t="shared" si="3"/>
        <v>798</v>
      </c>
      <c r="O75" s="318">
        <v>45587.5</v>
      </c>
      <c r="P75" s="318">
        <v>2210</v>
      </c>
      <c r="Q75" s="36">
        <v>1460</v>
      </c>
      <c r="R75" s="36">
        <v>1648</v>
      </c>
      <c r="S75" s="36">
        <v>579</v>
      </c>
      <c r="T75" s="36">
        <v>798</v>
      </c>
    </row>
    <row r="76" spans="1:20">
      <c r="A76" s="520" t="s">
        <v>941</v>
      </c>
      <c r="B76" s="36">
        <v>5</v>
      </c>
      <c r="C76" t="s">
        <v>853</v>
      </c>
      <c r="D76" s="36">
        <v>9</v>
      </c>
      <c r="E76" s="508">
        <f t="shared" si="3"/>
        <v>15088.5</v>
      </c>
      <c r="F76" s="318">
        <f t="shared" si="3"/>
        <v>1095</v>
      </c>
      <c r="G76" s="318">
        <f t="shared" si="3"/>
        <v>1460</v>
      </c>
      <c r="H76" s="318">
        <f t="shared" si="3"/>
        <v>1648</v>
      </c>
      <c r="I76" s="318">
        <f t="shared" si="3"/>
        <v>579</v>
      </c>
      <c r="J76" s="512">
        <f t="shared" si="3"/>
        <v>798</v>
      </c>
      <c r="O76" s="318">
        <v>15088.5</v>
      </c>
      <c r="P76" s="318">
        <v>1095</v>
      </c>
      <c r="Q76" s="36">
        <v>1460</v>
      </c>
      <c r="R76" s="36">
        <v>1648</v>
      </c>
      <c r="S76" s="36">
        <v>579</v>
      </c>
      <c r="T76" s="36">
        <v>798</v>
      </c>
    </row>
    <row r="77" spans="1:20">
      <c r="A77" s="520" t="s">
        <v>942</v>
      </c>
      <c r="B77" s="36">
        <v>7.5</v>
      </c>
      <c r="C77" t="s">
        <v>853</v>
      </c>
      <c r="D77" s="36">
        <v>13</v>
      </c>
      <c r="E77" s="508">
        <f t="shared" si="3"/>
        <v>17480.75</v>
      </c>
      <c r="F77" s="318">
        <f t="shared" si="3"/>
        <v>1224.3055555555557</v>
      </c>
      <c r="G77" s="318">
        <f t="shared" si="3"/>
        <v>1460</v>
      </c>
      <c r="H77" s="318">
        <f t="shared" si="3"/>
        <v>1648</v>
      </c>
      <c r="I77" s="318">
        <f t="shared" si="3"/>
        <v>579</v>
      </c>
      <c r="J77" s="512">
        <f t="shared" si="3"/>
        <v>798</v>
      </c>
      <c r="O77" s="318">
        <v>17480.75</v>
      </c>
      <c r="P77" s="318">
        <v>1224.3055555555557</v>
      </c>
      <c r="Q77" s="36">
        <v>1460</v>
      </c>
      <c r="R77" s="36">
        <v>1648</v>
      </c>
      <c r="S77" s="36">
        <v>579</v>
      </c>
      <c r="T77" s="36">
        <v>798</v>
      </c>
    </row>
    <row r="78" spans="1:20">
      <c r="A78" s="520" t="s">
        <v>943</v>
      </c>
      <c r="B78" s="36">
        <v>10</v>
      </c>
      <c r="C78" t="s">
        <v>853</v>
      </c>
      <c r="D78" s="36">
        <v>18</v>
      </c>
      <c r="E78" s="508">
        <f t="shared" si="3"/>
        <v>20907.055555555555</v>
      </c>
      <c r="F78" s="318">
        <f t="shared" si="3"/>
        <v>1151</v>
      </c>
      <c r="G78" s="318">
        <f t="shared" si="3"/>
        <v>1460</v>
      </c>
      <c r="H78" s="318">
        <f t="shared" si="3"/>
        <v>1648</v>
      </c>
      <c r="I78" s="318">
        <f t="shared" si="3"/>
        <v>579</v>
      </c>
      <c r="J78" s="512">
        <f t="shared" si="3"/>
        <v>798</v>
      </c>
      <c r="O78" s="318">
        <v>20907.055555555555</v>
      </c>
      <c r="P78" s="318">
        <v>1151</v>
      </c>
      <c r="Q78" s="36">
        <v>1460</v>
      </c>
      <c r="R78" s="36">
        <v>1648</v>
      </c>
      <c r="S78" s="36">
        <v>579</v>
      </c>
      <c r="T78" s="36">
        <v>798</v>
      </c>
    </row>
    <row r="79" spans="1:20">
      <c r="A79" s="520" t="s">
        <v>944</v>
      </c>
      <c r="B79" s="36">
        <v>15</v>
      </c>
      <c r="C79" t="s">
        <v>853</v>
      </c>
      <c r="D79" s="36">
        <v>24</v>
      </c>
      <c r="E79" s="508">
        <f t="shared" si="3"/>
        <v>21514.5</v>
      </c>
      <c r="F79" s="318">
        <f t="shared" si="3"/>
        <v>1165</v>
      </c>
      <c r="G79" s="318">
        <f t="shared" si="3"/>
        <v>1460</v>
      </c>
      <c r="H79" s="318">
        <f t="shared" si="3"/>
        <v>1648</v>
      </c>
      <c r="I79" s="318">
        <f t="shared" si="3"/>
        <v>579</v>
      </c>
      <c r="J79" s="512">
        <f t="shared" si="3"/>
        <v>798</v>
      </c>
      <c r="O79" s="318">
        <v>21514.5</v>
      </c>
      <c r="P79" s="318">
        <v>1165</v>
      </c>
      <c r="Q79" s="36">
        <v>1460</v>
      </c>
      <c r="R79" s="36">
        <v>1648</v>
      </c>
      <c r="S79" s="36">
        <v>579</v>
      </c>
      <c r="T79" s="36">
        <v>798</v>
      </c>
    </row>
    <row r="80" spans="1:20">
      <c r="A80" s="520" t="s">
        <v>945</v>
      </c>
      <c r="B80" s="36">
        <v>20</v>
      </c>
      <c r="C80" t="s">
        <v>853</v>
      </c>
      <c r="D80" s="36">
        <v>31</v>
      </c>
      <c r="E80" s="508">
        <f t="shared" si="3"/>
        <v>22324.75</v>
      </c>
      <c r="F80" s="318">
        <f t="shared" si="3"/>
        <v>1165</v>
      </c>
      <c r="G80" s="318">
        <f t="shared" si="3"/>
        <v>1460</v>
      </c>
      <c r="H80" s="318">
        <f t="shared" si="3"/>
        <v>1648</v>
      </c>
      <c r="I80" s="318">
        <f t="shared" si="3"/>
        <v>579</v>
      </c>
      <c r="J80" s="512">
        <f t="shared" si="3"/>
        <v>798</v>
      </c>
      <c r="O80" s="318">
        <v>22324.75</v>
      </c>
      <c r="P80" s="318">
        <v>1165</v>
      </c>
      <c r="Q80" s="36">
        <v>1460</v>
      </c>
      <c r="R80" s="36">
        <v>1648</v>
      </c>
      <c r="S80" s="36">
        <v>579</v>
      </c>
      <c r="T80" s="36">
        <v>798</v>
      </c>
    </row>
    <row r="81" spans="1:20">
      <c r="A81" s="520" t="s">
        <v>946</v>
      </c>
      <c r="B81" s="36">
        <v>25</v>
      </c>
      <c r="C81" t="s">
        <v>853</v>
      </c>
      <c r="D81" s="36">
        <v>38</v>
      </c>
      <c r="E81" s="508">
        <f t="shared" si="3"/>
        <v>22755.25</v>
      </c>
      <c r="F81" s="318">
        <f t="shared" si="3"/>
        <v>1174</v>
      </c>
      <c r="G81" s="318">
        <f t="shared" si="3"/>
        <v>1460</v>
      </c>
      <c r="H81" s="318">
        <f t="shared" si="3"/>
        <v>1648</v>
      </c>
      <c r="I81" s="318">
        <f t="shared" si="3"/>
        <v>579</v>
      </c>
      <c r="J81" s="512">
        <f t="shared" si="3"/>
        <v>798</v>
      </c>
      <c r="O81" s="318">
        <v>22755.25</v>
      </c>
      <c r="P81" s="318">
        <v>1174</v>
      </c>
      <c r="Q81" s="36">
        <v>1460</v>
      </c>
      <c r="R81" s="36">
        <v>1648</v>
      </c>
      <c r="S81" s="36">
        <v>579</v>
      </c>
      <c r="T81" s="36">
        <v>798</v>
      </c>
    </row>
    <row r="82" spans="1:20">
      <c r="A82" s="520" t="s">
        <v>947</v>
      </c>
      <c r="B82" s="36">
        <v>30</v>
      </c>
      <c r="C82" t="s">
        <v>853</v>
      </c>
      <c r="D82" s="36">
        <v>46</v>
      </c>
      <c r="E82" s="508">
        <f t="shared" si="3"/>
        <v>25131.85325</v>
      </c>
      <c r="F82" s="318">
        <f t="shared" si="3"/>
        <v>1539.375</v>
      </c>
      <c r="G82" s="318">
        <f t="shared" si="3"/>
        <v>1460</v>
      </c>
      <c r="H82" s="318">
        <f t="shared" si="3"/>
        <v>1648</v>
      </c>
      <c r="I82" s="318">
        <f t="shared" si="3"/>
        <v>579</v>
      </c>
      <c r="J82" s="512">
        <f t="shared" si="3"/>
        <v>798</v>
      </c>
      <c r="O82" s="318">
        <v>25131.85325</v>
      </c>
      <c r="P82" s="318">
        <v>1539.375</v>
      </c>
      <c r="Q82" s="36">
        <v>1460</v>
      </c>
      <c r="R82" s="36">
        <v>1648</v>
      </c>
      <c r="S82" s="36">
        <v>579</v>
      </c>
      <c r="T82" s="36">
        <v>798</v>
      </c>
    </row>
    <row r="83" spans="1:20">
      <c r="A83" s="520" t="s">
        <v>948</v>
      </c>
      <c r="B83" s="36">
        <v>40</v>
      </c>
      <c r="C83" t="s">
        <v>853</v>
      </c>
      <c r="D83" s="36">
        <v>61</v>
      </c>
      <c r="E83" s="508">
        <f t="shared" si="3"/>
        <v>27994.85325</v>
      </c>
      <c r="F83" s="318">
        <f t="shared" si="3"/>
        <v>1583.2638888888889</v>
      </c>
      <c r="G83" s="318">
        <f t="shared" si="3"/>
        <v>1460</v>
      </c>
      <c r="H83" s="318">
        <f t="shared" si="3"/>
        <v>1648</v>
      </c>
      <c r="I83" s="318">
        <f t="shared" si="3"/>
        <v>579</v>
      </c>
      <c r="J83" s="512">
        <f t="shared" si="3"/>
        <v>798</v>
      </c>
      <c r="O83" s="318">
        <v>27994.85325</v>
      </c>
      <c r="P83" s="318">
        <v>1583.2638888888889</v>
      </c>
      <c r="Q83" s="36">
        <v>1460</v>
      </c>
      <c r="R83" s="36">
        <v>1648</v>
      </c>
      <c r="S83" s="36">
        <v>579</v>
      </c>
      <c r="T83" s="36">
        <v>798</v>
      </c>
    </row>
    <row r="84" spans="1:20">
      <c r="A84" t="s">
        <v>949</v>
      </c>
      <c r="B84" s="36">
        <v>50</v>
      </c>
      <c r="C84" t="s">
        <v>853</v>
      </c>
      <c r="D84" s="36">
        <v>77</v>
      </c>
      <c r="E84" s="508">
        <f t="shared" si="3"/>
        <v>29898.75</v>
      </c>
      <c r="F84" s="318">
        <f t="shared" si="3"/>
        <v>1861.1805555555557</v>
      </c>
      <c r="G84" s="318">
        <f t="shared" si="3"/>
        <v>1460</v>
      </c>
      <c r="H84" s="318">
        <f t="shared" si="3"/>
        <v>1648</v>
      </c>
      <c r="I84" s="318">
        <f t="shared" si="3"/>
        <v>579</v>
      </c>
      <c r="J84" s="512">
        <f t="shared" si="3"/>
        <v>798</v>
      </c>
      <c r="O84" s="318">
        <v>29898.75</v>
      </c>
      <c r="P84" s="318">
        <v>1861.1805555555557</v>
      </c>
      <c r="Q84" s="36">
        <v>1460</v>
      </c>
      <c r="R84" s="36">
        <v>1648</v>
      </c>
      <c r="S84" s="36">
        <v>579</v>
      </c>
      <c r="T84" s="36">
        <v>798</v>
      </c>
    </row>
    <row r="85" spans="1:20">
      <c r="A85" t="s">
        <v>856</v>
      </c>
      <c r="B85" s="36">
        <v>60</v>
      </c>
      <c r="C85" t="s">
        <v>853</v>
      </c>
      <c r="D85" s="36">
        <v>91</v>
      </c>
      <c r="E85" s="508">
        <f t="shared" si="3"/>
        <v>33619.25</v>
      </c>
      <c r="F85" s="318">
        <f t="shared" si="3"/>
        <v>1875.8333333333333</v>
      </c>
      <c r="G85" s="318">
        <f t="shared" si="3"/>
        <v>1460</v>
      </c>
      <c r="H85" s="318">
        <f t="shared" si="3"/>
        <v>1648</v>
      </c>
      <c r="I85" s="318">
        <f t="shared" si="3"/>
        <v>579</v>
      </c>
      <c r="J85" s="512">
        <f t="shared" si="3"/>
        <v>798</v>
      </c>
      <c r="O85" s="318">
        <v>33619.25</v>
      </c>
      <c r="P85" s="318">
        <v>1875.8333333333333</v>
      </c>
      <c r="Q85" s="36">
        <v>1460</v>
      </c>
      <c r="R85" s="36">
        <v>1648</v>
      </c>
      <c r="S85" s="36">
        <v>579</v>
      </c>
      <c r="T85" s="36">
        <v>798</v>
      </c>
    </row>
    <row r="86" spans="1:20">
      <c r="A86" t="s">
        <v>857</v>
      </c>
      <c r="B86" s="36">
        <v>75</v>
      </c>
      <c r="C86" t="s">
        <v>853</v>
      </c>
      <c r="D86" s="36">
        <v>107</v>
      </c>
      <c r="E86" s="508">
        <f t="shared" si="3"/>
        <v>36507.789499999999</v>
      </c>
      <c r="F86" s="318">
        <f t="shared" si="3"/>
        <v>1908.9583333333333</v>
      </c>
      <c r="G86" s="318">
        <f t="shared" si="3"/>
        <v>1460</v>
      </c>
      <c r="H86" s="318">
        <f t="shared" si="3"/>
        <v>1648</v>
      </c>
      <c r="I86" s="318">
        <f t="shared" si="3"/>
        <v>579</v>
      </c>
      <c r="J86" s="512">
        <f t="shared" si="3"/>
        <v>798</v>
      </c>
      <c r="O86" s="318">
        <v>36507.789499999999</v>
      </c>
      <c r="P86" s="318">
        <v>1908.9583333333333</v>
      </c>
      <c r="Q86" s="36">
        <v>1460</v>
      </c>
      <c r="R86" s="36">
        <v>1648</v>
      </c>
      <c r="S86" s="36">
        <v>579</v>
      </c>
      <c r="T86" s="36">
        <v>798</v>
      </c>
    </row>
    <row r="87" spans="1:20">
      <c r="A87" t="s">
        <v>858</v>
      </c>
      <c r="B87" s="36">
        <v>100</v>
      </c>
      <c r="C87" t="s">
        <v>853</v>
      </c>
      <c r="D87" s="36">
        <v>142</v>
      </c>
      <c r="E87" s="508">
        <f t="shared" si="3"/>
        <v>41115.463758250007</v>
      </c>
      <c r="F87" s="318">
        <f t="shared" si="3"/>
        <v>3135.8333333333335</v>
      </c>
      <c r="G87" s="318">
        <f t="shared" si="3"/>
        <v>1460</v>
      </c>
      <c r="H87" s="318">
        <f t="shared" si="3"/>
        <v>1648</v>
      </c>
      <c r="I87" s="318">
        <f t="shared" si="3"/>
        <v>579</v>
      </c>
      <c r="J87" s="512">
        <f t="shared" si="3"/>
        <v>798</v>
      </c>
      <c r="O87" s="318">
        <v>41115.463758250007</v>
      </c>
      <c r="P87" s="318">
        <v>3135.8333333333335</v>
      </c>
      <c r="Q87" s="36">
        <v>1460</v>
      </c>
      <c r="R87" s="36">
        <v>1648</v>
      </c>
      <c r="S87" s="36">
        <v>579</v>
      </c>
      <c r="T87" s="36">
        <v>798</v>
      </c>
    </row>
    <row r="88" spans="1:20">
      <c r="A88" t="s">
        <v>859</v>
      </c>
      <c r="B88" s="36">
        <v>125</v>
      </c>
      <c r="C88" t="s">
        <v>853</v>
      </c>
      <c r="D88" s="36">
        <v>172</v>
      </c>
      <c r="E88" s="508">
        <f t="shared" si="3"/>
        <v>50135.75</v>
      </c>
      <c r="F88" s="318">
        <f t="shared" si="3"/>
        <v>3393.4722222222226</v>
      </c>
      <c r="G88" s="318">
        <f t="shared" si="3"/>
        <v>1460</v>
      </c>
      <c r="H88" s="318">
        <f t="shared" si="3"/>
        <v>1648</v>
      </c>
      <c r="I88" s="318">
        <f t="shared" si="3"/>
        <v>579</v>
      </c>
      <c r="J88" s="512">
        <f t="shared" si="3"/>
        <v>798</v>
      </c>
      <c r="O88" s="318">
        <v>50135.75</v>
      </c>
      <c r="P88" s="318">
        <v>3393.4722222222226</v>
      </c>
      <c r="Q88" s="36">
        <v>1460</v>
      </c>
      <c r="R88" s="36">
        <v>1648</v>
      </c>
      <c r="S88" s="36">
        <v>579</v>
      </c>
      <c r="T88" s="36">
        <v>798</v>
      </c>
    </row>
    <row r="89" spans="1:20">
      <c r="A89" s="515" t="s">
        <v>860</v>
      </c>
      <c r="B89" s="477">
        <v>150</v>
      </c>
      <c r="C89" s="515" t="s">
        <v>853</v>
      </c>
      <c r="D89" s="477">
        <v>198</v>
      </c>
      <c r="E89" s="509">
        <f t="shared" si="3"/>
        <v>55774.25</v>
      </c>
      <c r="F89" s="516">
        <f t="shared" si="3"/>
        <v>4460.2777777777774</v>
      </c>
      <c r="G89" s="516">
        <f t="shared" si="3"/>
        <v>1460</v>
      </c>
      <c r="H89" s="516">
        <f t="shared" si="3"/>
        <v>1648</v>
      </c>
      <c r="I89" s="516">
        <f t="shared" si="3"/>
        <v>579</v>
      </c>
      <c r="J89" s="517">
        <f t="shared" si="3"/>
        <v>798</v>
      </c>
      <c r="O89" s="318">
        <v>55774.25</v>
      </c>
      <c r="P89" s="318">
        <v>4460.2777777777774</v>
      </c>
      <c r="Q89" s="36">
        <v>1460</v>
      </c>
      <c r="R89" s="36">
        <v>1648</v>
      </c>
      <c r="S89" s="36">
        <v>579</v>
      </c>
      <c r="T89" s="36">
        <v>798</v>
      </c>
    </row>
  </sheetData>
  <mergeCells count="6">
    <mergeCell ref="A1:B1"/>
    <mergeCell ref="A7:J7"/>
    <mergeCell ref="A30:J30"/>
    <mergeCell ref="A59:J59"/>
    <mergeCell ref="H4:I4"/>
    <mergeCell ref="D1:J1"/>
  </mergeCells>
  <conditionalFormatting sqref="D8:D14">
    <cfRule type="expression" dxfId="1" priority="2">
      <formula>#REF!="Yes"</formula>
    </cfRule>
  </conditionalFormatting>
  <conditionalFormatting sqref="D15:D29">
    <cfRule type="expression" dxfId="0" priority="1">
      <formula>#REF!="Yes"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71F22-9ACB-4794-8E98-0E7689732B7F}">
  <sheetPr>
    <tabColor rgb="FF00B0F0"/>
  </sheetPr>
  <dimension ref="A1:D29"/>
  <sheetViews>
    <sheetView workbookViewId="0">
      <selection activeCell="D23" sqref="D23"/>
    </sheetView>
  </sheetViews>
  <sheetFormatPr defaultRowHeight="14.4"/>
  <cols>
    <col min="1" max="1" width="14.33203125" customWidth="1"/>
    <col min="2" max="2" width="14.33203125" style="292" customWidth="1"/>
    <col min="3" max="3" width="14.33203125" customWidth="1"/>
    <col min="4" max="4" width="114.6640625" style="66" customWidth="1"/>
  </cols>
  <sheetData>
    <row r="1" spans="1:4">
      <c r="A1" s="314" t="s">
        <v>673</v>
      </c>
      <c r="B1" s="315" t="s">
        <v>674</v>
      </c>
      <c r="C1" s="316" t="s">
        <v>675</v>
      </c>
      <c r="D1" s="528" t="s">
        <v>676</v>
      </c>
    </row>
    <row r="2" spans="1:4">
      <c r="A2" s="317">
        <v>45280</v>
      </c>
      <c r="B2" s="292">
        <v>1.1000000000000001</v>
      </c>
      <c r="C2" t="s">
        <v>677</v>
      </c>
      <c r="D2" s="66" t="s">
        <v>678</v>
      </c>
    </row>
    <row r="3" spans="1:4">
      <c r="A3" s="317">
        <v>45280</v>
      </c>
      <c r="B3" s="292" t="s">
        <v>679</v>
      </c>
      <c r="C3" t="s">
        <v>677</v>
      </c>
      <c r="D3" s="66" t="s">
        <v>680</v>
      </c>
    </row>
    <row r="4" spans="1:4">
      <c r="A4" s="317">
        <v>45383</v>
      </c>
      <c r="B4" s="292" t="s">
        <v>798</v>
      </c>
      <c r="C4" t="s">
        <v>677</v>
      </c>
      <c r="D4" s="66" t="s">
        <v>799</v>
      </c>
    </row>
    <row r="5" spans="1:4">
      <c r="A5" s="317">
        <v>45399</v>
      </c>
      <c r="B5" s="292" t="s">
        <v>800</v>
      </c>
      <c r="C5" t="s">
        <v>801</v>
      </c>
      <c r="D5" s="66" t="s">
        <v>808</v>
      </c>
    </row>
    <row r="6" spans="1:4">
      <c r="A6" s="317">
        <v>45399</v>
      </c>
      <c r="B6" s="292">
        <v>2.2000000000000002</v>
      </c>
      <c r="C6" t="s">
        <v>677</v>
      </c>
      <c r="D6" s="66" t="s">
        <v>816</v>
      </c>
    </row>
    <row r="7" spans="1:4">
      <c r="A7" s="317">
        <v>45400</v>
      </c>
      <c r="B7" s="292" t="s">
        <v>817</v>
      </c>
      <c r="C7" t="s">
        <v>801</v>
      </c>
      <c r="D7" s="66" t="s">
        <v>818</v>
      </c>
    </row>
    <row r="8" spans="1:4">
      <c r="A8" s="317">
        <v>45413</v>
      </c>
      <c r="B8" s="292" t="s">
        <v>820</v>
      </c>
      <c r="C8" t="s">
        <v>677</v>
      </c>
      <c r="D8" s="66" t="s">
        <v>821</v>
      </c>
    </row>
    <row r="9" spans="1:4">
      <c r="A9" s="317">
        <v>45427</v>
      </c>
      <c r="B9" s="292">
        <v>3</v>
      </c>
      <c r="C9" t="s">
        <v>677</v>
      </c>
      <c r="D9" s="66" t="s">
        <v>854</v>
      </c>
    </row>
    <row r="10" spans="1:4">
      <c r="A10" s="317">
        <v>45432</v>
      </c>
      <c r="B10" s="292">
        <v>3.1</v>
      </c>
      <c r="C10" t="s">
        <v>677</v>
      </c>
      <c r="D10" s="66" t="s">
        <v>861</v>
      </c>
    </row>
    <row r="11" spans="1:4">
      <c r="A11" s="317">
        <v>45433</v>
      </c>
      <c r="B11" s="292">
        <v>3.2</v>
      </c>
      <c r="C11" t="s">
        <v>677</v>
      </c>
      <c r="D11" s="66" t="s">
        <v>863</v>
      </c>
    </row>
    <row r="12" spans="1:4" ht="28.8">
      <c r="A12" s="317">
        <v>45461</v>
      </c>
      <c r="B12" s="292">
        <v>3.3</v>
      </c>
      <c r="C12" t="s">
        <v>677</v>
      </c>
      <c r="D12" s="66" t="s">
        <v>884</v>
      </c>
    </row>
    <row r="13" spans="1:4" ht="28.8">
      <c r="A13" s="317">
        <v>45497</v>
      </c>
      <c r="B13" s="292">
        <v>3.4</v>
      </c>
      <c r="C13" t="s">
        <v>801</v>
      </c>
      <c r="D13" s="66" t="s">
        <v>885</v>
      </c>
    </row>
    <row r="14" spans="1:4">
      <c r="A14" s="317">
        <v>45583</v>
      </c>
      <c r="B14" s="292" t="s">
        <v>888</v>
      </c>
      <c r="C14" t="s">
        <v>801</v>
      </c>
      <c r="D14" s="66" t="s">
        <v>897</v>
      </c>
    </row>
    <row r="15" spans="1:4">
      <c r="A15" s="317">
        <v>45586</v>
      </c>
      <c r="B15" s="292" t="s">
        <v>902</v>
      </c>
      <c r="C15" t="s">
        <v>903</v>
      </c>
      <c r="D15" s="66" t="s">
        <v>904</v>
      </c>
    </row>
    <row r="16" spans="1:4">
      <c r="A16" s="317">
        <v>45590</v>
      </c>
      <c r="B16" s="292" t="s">
        <v>950</v>
      </c>
      <c r="C16" t="s">
        <v>903</v>
      </c>
      <c r="D16" s="66" t="s">
        <v>951</v>
      </c>
    </row>
    <row r="17" spans="1:4">
      <c r="A17" s="317">
        <v>45593</v>
      </c>
      <c r="B17" s="292" t="s">
        <v>952</v>
      </c>
      <c r="C17" t="s">
        <v>801</v>
      </c>
      <c r="D17" s="66" t="s">
        <v>953</v>
      </c>
    </row>
    <row r="18" spans="1:4">
      <c r="A18" s="317">
        <v>45600</v>
      </c>
      <c r="B18" s="292" t="s">
        <v>955</v>
      </c>
      <c r="C18" t="s">
        <v>801</v>
      </c>
      <c r="D18" s="66" t="s">
        <v>956</v>
      </c>
    </row>
    <row r="19" spans="1:4">
      <c r="A19" s="317">
        <v>45609</v>
      </c>
      <c r="B19" s="292" t="s">
        <v>957</v>
      </c>
      <c r="C19" t="s">
        <v>801</v>
      </c>
      <c r="D19" s="66" t="s">
        <v>958</v>
      </c>
    </row>
    <row r="20" spans="1:4">
      <c r="A20" s="317">
        <v>45610</v>
      </c>
      <c r="B20" s="292" t="s">
        <v>959</v>
      </c>
      <c r="C20" t="s">
        <v>801</v>
      </c>
      <c r="D20" s="66" t="s">
        <v>960</v>
      </c>
    </row>
    <row r="21" spans="1:4">
      <c r="A21" s="317">
        <v>45611</v>
      </c>
      <c r="B21" s="292" t="s">
        <v>961</v>
      </c>
      <c r="C21" t="s">
        <v>801</v>
      </c>
      <c r="D21" s="66" t="s">
        <v>962</v>
      </c>
    </row>
    <row r="22" spans="1:4">
      <c r="A22" s="317">
        <v>45632</v>
      </c>
      <c r="B22" s="292" t="s">
        <v>963</v>
      </c>
      <c r="C22" t="s">
        <v>801</v>
      </c>
      <c r="D22" s="66" t="s">
        <v>965</v>
      </c>
    </row>
    <row r="23" spans="1:4">
      <c r="A23" s="317"/>
    </row>
    <row r="24" spans="1:4">
      <c r="A24" s="317"/>
    </row>
    <row r="25" spans="1:4">
      <c r="A25" s="317"/>
    </row>
    <row r="26" spans="1:4">
      <c r="A26" s="317"/>
    </row>
    <row r="27" spans="1:4">
      <c r="A27" s="317"/>
    </row>
    <row r="28" spans="1:4">
      <c r="A28" s="317"/>
    </row>
    <row r="29" spans="1:4">
      <c r="A29" s="3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>
    <tabColor theme="1" tint="0.34998626667073579"/>
  </sheetPr>
  <dimension ref="A1:V42"/>
  <sheetViews>
    <sheetView showGridLines="0" zoomScaleNormal="100" zoomScalePageLayoutView="110" workbookViewId="0">
      <selection activeCell="A41" sqref="A41:H41"/>
    </sheetView>
  </sheetViews>
  <sheetFormatPr defaultColWidth="9" defaultRowHeight="10.199999999999999"/>
  <cols>
    <col min="1" max="1" width="2.33203125" style="1" customWidth="1"/>
    <col min="2" max="2" width="9.44140625" style="1" customWidth="1"/>
    <col min="3" max="3" width="10.109375" style="1" customWidth="1"/>
    <col min="4" max="4" width="23.6640625" style="1" customWidth="1"/>
    <col min="5" max="5" width="16.44140625" style="1" customWidth="1"/>
    <col min="6" max="6" width="11.33203125" style="122" customWidth="1"/>
    <col min="7" max="7" width="12.109375" style="122" customWidth="1"/>
    <col min="8" max="8" width="9" style="1" customWidth="1"/>
    <col min="9" max="9" width="5.44140625" style="1" customWidth="1"/>
    <col min="10" max="10" width="11.44140625" style="1" bestFit="1" customWidth="1"/>
    <col min="11" max="11" width="6.44140625" style="1" customWidth="1"/>
    <col min="12" max="12" width="10.6640625" style="1" customWidth="1"/>
    <col min="13" max="22" width="10.6640625" style="1" hidden="1" customWidth="1"/>
    <col min="23" max="24" width="10.6640625" style="1" customWidth="1"/>
    <col min="25" max="27" width="9" style="1"/>
    <col min="28" max="28" width="9.33203125" style="1" customWidth="1"/>
    <col min="29" max="16384" width="9" style="1"/>
  </cols>
  <sheetData>
    <row r="1" spans="1:22" ht="15.45" customHeight="1" thickBot="1"/>
    <row r="2" spans="1:22" ht="15.45" customHeight="1" thickBot="1">
      <c r="J2" s="16" t="s">
        <v>0</v>
      </c>
      <c r="K2" s="17">
        <v>1</v>
      </c>
      <c r="L2" s="50"/>
    </row>
    <row r="3" spans="1:22" ht="15.45" customHeight="1" thickBot="1">
      <c r="J3" s="16" t="s">
        <v>2</v>
      </c>
      <c r="K3" s="17" t="s">
        <v>3</v>
      </c>
      <c r="L3" s="50"/>
    </row>
    <row r="4" spans="1:22" ht="36.6" customHeight="1">
      <c r="D4" s="673" t="s">
        <v>38</v>
      </c>
      <c r="E4" s="673"/>
    </row>
    <row r="5" spans="1:22" ht="15.45" customHeight="1">
      <c r="D5" s="669" t="s">
        <v>39</v>
      </c>
      <c r="E5" s="674"/>
      <c r="F5" s="674"/>
      <c r="G5" s="674"/>
      <c r="H5" s="674"/>
    </row>
    <row r="6" spans="1:22" ht="15.45" customHeight="1">
      <c r="D6" s="674"/>
      <c r="E6" s="674"/>
      <c r="F6" s="674"/>
      <c r="G6" s="674"/>
      <c r="H6" s="674"/>
    </row>
    <row r="7" spans="1:22" ht="15.45" customHeight="1">
      <c r="D7" s="674"/>
      <c r="E7" s="674"/>
      <c r="F7" s="674"/>
      <c r="G7" s="674"/>
      <c r="H7" s="674"/>
    </row>
    <row r="8" spans="1:22" ht="39.9" customHeight="1">
      <c r="A8" s="675"/>
      <c r="B8" s="675"/>
      <c r="C8" s="675"/>
      <c r="D8" s="675"/>
    </row>
    <row r="9" spans="1:22" ht="44.25" customHeight="1" thickBot="1">
      <c r="A9" s="5"/>
      <c r="B9" s="5" t="s">
        <v>40</v>
      </c>
      <c r="C9" s="6"/>
      <c r="D9" s="5" t="s">
        <v>41</v>
      </c>
      <c r="E9" s="89" t="s">
        <v>42</v>
      </c>
      <c r="F9" s="120" t="str">
        <f>IF(K2=1,"List Price","Net Price")</f>
        <v>List Price</v>
      </c>
      <c r="G9" s="121" t="s">
        <v>43</v>
      </c>
      <c r="O9" s="5" t="s">
        <v>40</v>
      </c>
      <c r="P9" s="6"/>
      <c r="Q9" s="5" t="s">
        <v>41</v>
      </c>
      <c r="R9" s="34" t="s">
        <v>44</v>
      </c>
      <c r="S9" s="34" t="s">
        <v>45</v>
      </c>
      <c r="T9" s="34" t="s">
        <v>46</v>
      </c>
      <c r="U9" s="42" t="s">
        <v>47</v>
      </c>
      <c r="V9" s="34" t="s">
        <v>43</v>
      </c>
    </row>
    <row r="10" spans="1:22" ht="15.9" customHeight="1" thickTop="1">
      <c r="A10" s="676" t="s">
        <v>48</v>
      </c>
      <c r="B10" s="86" t="s">
        <v>49</v>
      </c>
      <c r="C10" s="86"/>
      <c r="D10" s="86"/>
      <c r="E10" s="86"/>
      <c r="F10" s="132"/>
      <c r="G10" s="133"/>
      <c r="I10"/>
      <c r="J10"/>
      <c r="O10" s="7" t="s">
        <v>50</v>
      </c>
      <c r="P10" s="7"/>
      <c r="Q10" s="7"/>
      <c r="R10" s="7"/>
      <c r="S10" s="7"/>
      <c r="T10" s="7"/>
      <c r="U10" s="7"/>
      <c r="V10" s="45"/>
    </row>
    <row r="11" spans="1:22" ht="15.9" customHeight="1">
      <c r="A11" s="677"/>
      <c r="B11" s="94" t="s">
        <v>51</v>
      </c>
      <c r="C11" s="94"/>
      <c r="D11" s="94" t="s">
        <v>52</v>
      </c>
      <c r="E11" s="271" t="s">
        <v>53</v>
      </c>
      <c r="F11" s="447">
        <f>IF($K$3="Yes",R12*(1+$N$17),R12)*$K$2</f>
        <v>1915</v>
      </c>
      <c r="G11" s="272">
        <f>IF($K$3="Yes",V12*(1+$N$17),V12)*$K$2</f>
        <v>389</v>
      </c>
      <c r="M11" s="1" t="s">
        <v>3</v>
      </c>
      <c r="O11" s="8"/>
      <c r="P11" s="8"/>
      <c r="Q11" s="8"/>
      <c r="R11" s="52"/>
      <c r="S11" s="52"/>
      <c r="T11" s="52"/>
      <c r="U11" s="52"/>
      <c r="V11" s="52"/>
    </row>
    <row r="12" spans="1:22" ht="15.9" customHeight="1">
      <c r="A12" s="677"/>
      <c r="B12" s="279" t="s">
        <v>54</v>
      </c>
      <c r="C12" s="280"/>
      <c r="D12" s="281" t="s">
        <v>55</v>
      </c>
      <c r="E12" s="282"/>
      <c r="F12" s="283">
        <v>300</v>
      </c>
      <c r="G12" s="284" t="s">
        <v>56</v>
      </c>
      <c r="H12" s="97"/>
      <c r="M12" s="1" t="s">
        <v>14</v>
      </c>
      <c r="O12" s="8" t="s">
        <v>57</v>
      </c>
      <c r="P12" s="8"/>
      <c r="Q12" s="8" t="s">
        <v>52</v>
      </c>
      <c r="R12" s="9">
        <v>1915</v>
      </c>
      <c r="V12" s="1">
        <v>389</v>
      </c>
    </row>
    <row r="13" spans="1:22" ht="18.75" customHeight="1">
      <c r="A13" s="677"/>
      <c r="B13" s="678" t="s">
        <v>58</v>
      </c>
      <c r="C13" s="678"/>
      <c r="D13" s="678"/>
      <c r="E13" s="678"/>
      <c r="F13" s="679"/>
      <c r="G13" s="134" t="s">
        <v>59</v>
      </c>
      <c r="O13" s="7"/>
      <c r="P13" s="7"/>
      <c r="Q13" s="11"/>
      <c r="R13" s="11"/>
      <c r="S13" s="11"/>
      <c r="T13" s="11"/>
      <c r="U13" s="11"/>
      <c r="V13" s="59"/>
    </row>
    <row r="14" spans="1:22" ht="12" customHeight="1">
      <c r="A14"/>
      <c r="B14" s="61" t="s">
        <v>213</v>
      </c>
      <c r="E14"/>
      <c r="F14" s="36"/>
      <c r="G14" s="36"/>
      <c r="O14"/>
      <c r="P14"/>
      <c r="Q14"/>
      <c r="R14"/>
      <c r="S14" s="53" t="s">
        <v>60</v>
      </c>
      <c r="T14" s="53" t="s">
        <v>61</v>
      </c>
      <c r="U14" s="58" t="s">
        <v>62</v>
      </c>
      <c r="V14" s="60" t="s">
        <v>59</v>
      </c>
    </row>
    <row r="15" spans="1:22" ht="12" customHeight="1">
      <c r="A15"/>
      <c r="B15"/>
      <c r="C15"/>
      <c r="D15"/>
      <c r="E15"/>
      <c r="F15" s="36"/>
      <c r="G15" s="36"/>
      <c r="O15"/>
      <c r="P15"/>
      <c r="Q15"/>
      <c r="R15"/>
      <c r="S15" s="126"/>
      <c r="T15" s="126"/>
      <c r="U15" s="126"/>
      <c r="V15" s="126"/>
    </row>
    <row r="16" spans="1:22" ht="13.95" customHeight="1">
      <c r="A16"/>
      <c r="B16" s="118"/>
      <c r="C16" s="118"/>
      <c r="D16" s="125"/>
      <c r="E16" s="118"/>
      <c r="F16" s="118"/>
      <c r="G16" s="36"/>
    </row>
    <row r="17" spans="1:22" ht="13.5" customHeight="1">
      <c r="A17"/>
      <c r="B17" s="36"/>
      <c r="C17" s="36"/>
      <c r="D17" s="125"/>
      <c r="E17" s="36"/>
      <c r="F17" s="36"/>
      <c r="G17" s="670"/>
      <c r="H17" s="670"/>
      <c r="N17" s="88">
        <v>0.1</v>
      </c>
    </row>
    <row r="18" spans="1:22" ht="13.5" customHeight="1">
      <c r="A18"/>
      <c r="S18" s="119"/>
      <c r="T18" s="119"/>
      <c r="U18" s="119"/>
      <c r="V18" s="119"/>
    </row>
    <row r="19" spans="1:22" ht="13.5" customHeight="1">
      <c r="A19"/>
    </row>
    <row r="20" spans="1:22" ht="13.5" customHeight="1">
      <c r="A20"/>
    </row>
    <row r="21" spans="1:22" ht="13.5" customHeight="1">
      <c r="A21"/>
    </row>
    <row r="22" spans="1:22" ht="13.5" customHeight="1">
      <c r="A22"/>
    </row>
    <row r="23" spans="1:22" ht="13.5" customHeight="1">
      <c r="A23" s="19"/>
    </row>
    <row r="24" spans="1:22" ht="13.5" customHeight="1"/>
    <row r="26" spans="1:22" ht="13.5" customHeight="1"/>
    <row r="27" spans="1:22" ht="13.5" customHeight="1"/>
    <row r="35" spans="1:14" ht="14.4">
      <c r="J35"/>
      <c r="N35" s="18"/>
    </row>
    <row r="36" spans="1:14" ht="14.4">
      <c r="J36"/>
      <c r="K36"/>
      <c r="L36"/>
    </row>
    <row r="37" spans="1:14" ht="14.4">
      <c r="J37"/>
      <c r="K37"/>
      <c r="L37"/>
    </row>
    <row r="38" spans="1:14" ht="14.4">
      <c r="J38"/>
      <c r="K38"/>
      <c r="L38"/>
      <c r="M38"/>
    </row>
    <row r="39" spans="1:14" ht="14.4">
      <c r="J39"/>
      <c r="K39"/>
      <c r="L39"/>
      <c r="M39"/>
    </row>
    <row r="40" spans="1:14" ht="14.4">
      <c r="J40"/>
      <c r="K40"/>
      <c r="L40"/>
      <c r="M40"/>
    </row>
    <row r="41" spans="1:14" ht="14.4">
      <c r="A41" s="672" t="s">
        <v>954</v>
      </c>
      <c r="B41" s="672"/>
      <c r="C41" s="672"/>
      <c r="D41" s="672"/>
      <c r="E41" s="672"/>
      <c r="F41" s="672"/>
      <c r="G41" s="672"/>
      <c r="H41" s="672"/>
      <c r="J41"/>
      <c r="K41"/>
      <c r="L41"/>
      <c r="M41"/>
    </row>
    <row r="42" spans="1:14" ht="14.4">
      <c r="K42"/>
      <c r="L42"/>
    </row>
  </sheetData>
  <mergeCells count="7">
    <mergeCell ref="A41:H41"/>
    <mergeCell ref="D4:E4"/>
    <mergeCell ref="D5:H7"/>
    <mergeCell ref="A8:D8"/>
    <mergeCell ref="A10:A13"/>
    <mergeCell ref="G17:H17"/>
    <mergeCell ref="B13:F13"/>
  </mergeCells>
  <conditionalFormatting sqref="B11:G11">
    <cfRule type="expression" dxfId="64" priority="2">
      <formula>SEARCH(inputSD,$C11)</formula>
    </cfRule>
    <cfRule type="expression" dxfId="63" priority="3">
      <formula>MOD(ROW(),2)=0</formula>
    </cfRule>
  </conditionalFormatting>
  <conditionalFormatting sqref="K3:L3 F11:G11">
    <cfRule type="expression" dxfId="62" priority="26">
      <formula>$K$3="Yes"</formula>
    </cfRule>
  </conditionalFormatting>
  <conditionalFormatting sqref="O12:R12">
    <cfRule type="expression" dxfId="61" priority="13">
      <formula>SEARCH(inputSD,$C11)</formula>
    </cfRule>
    <cfRule type="expression" dxfId="60" priority="14">
      <formula>MOD(ROW(),2)=0</formula>
    </cfRule>
  </conditionalFormatting>
  <conditionalFormatting sqref="O11:V11">
    <cfRule type="expression" dxfId="59" priority="28">
      <formula>MOD(ROW(),2)=0</formula>
    </cfRule>
    <cfRule type="expression" dxfId="58" priority="205">
      <formula>SEARCH(inputSD,#REF!)</formula>
    </cfRule>
  </conditionalFormatting>
  <dataValidations count="1">
    <dataValidation type="list" allowBlank="1" showInputMessage="1" showErrorMessage="1" sqref="K3:L3" xr:uid="{00000000-0002-0000-0000-000000000000}">
      <formula1>$M$11:$M$12</formula1>
    </dataValidation>
  </dataValidations>
  <pageMargins left="0.5" right="0.5" top="0.5" bottom="0.5" header="0.3" footer="0.3"/>
  <pageSetup fitToHeight="0" orientation="portrait" r:id="rId1"/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 tint="0.34998626667073579"/>
    <pageSetUpPr fitToPage="1"/>
  </sheetPr>
  <dimension ref="A1:BB108"/>
  <sheetViews>
    <sheetView showGridLines="0" tabSelected="1" zoomScaleNormal="100" zoomScalePageLayoutView="110" workbookViewId="0">
      <pane ySplit="7" topLeftCell="A8" activePane="bottomLeft" state="frozen"/>
      <selection pane="bottomLeft" activeCell="B2" sqref="B2"/>
    </sheetView>
  </sheetViews>
  <sheetFormatPr defaultColWidth="9" defaultRowHeight="14.4"/>
  <cols>
    <col min="1" max="1" width="14.44140625" style="1" customWidth="1"/>
    <col min="2" max="2" width="6.109375" style="1" customWidth="1"/>
    <col min="3" max="3" width="4" style="1" customWidth="1"/>
    <col min="4" max="4" width="33.5546875" style="1" customWidth="1"/>
    <col min="5" max="5" width="14.5546875" style="1" customWidth="1"/>
    <col min="6" max="6" width="13.33203125" style="1" customWidth="1"/>
    <col min="7" max="8" width="13.33203125" style="1" hidden="1" customWidth="1"/>
    <col min="9" max="9" width="11.33203125" style="1" customWidth="1"/>
    <col min="10" max="13" width="11.44140625" style="1" customWidth="1"/>
    <col min="14" max="14" width="12.109375" style="1" bestFit="1" customWidth="1"/>
    <col min="15" max="15" width="13" style="1" customWidth="1"/>
    <col min="16" max="16" width="11.44140625" style="1" customWidth="1"/>
    <col min="17" max="19" width="8.88671875" style="1" customWidth="1"/>
    <col min="20" max="20" width="14" style="1" bestFit="1" customWidth="1"/>
    <col min="21" max="21" width="14" style="1" customWidth="1"/>
    <col min="22" max="22" width="8.109375" style="1" customWidth="1"/>
    <col min="23" max="23" width="13.5546875" style="1" customWidth="1"/>
    <col min="24" max="24" width="11.5546875" style="1" customWidth="1"/>
    <col min="25" max="26" width="11.33203125" style="1" customWidth="1"/>
    <col min="27" max="27" width="0" hidden="1" customWidth="1"/>
    <col min="28" max="28" width="14.88671875" hidden="1" customWidth="1"/>
    <col min="29" max="52" width="14.88671875" style="1" hidden="1" customWidth="1"/>
    <col min="53" max="54" width="9" style="1" customWidth="1"/>
    <col min="55" max="16384" width="9" style="1"/>
  </cols>
  <sheetData>
    <row r="1" spans="1:49" ht="39.9" customHeight="1" thickBot="1">
      <c r="A1" s="673" t="s">
        <v>63</v>
      </c>
      <c r="B1" s="673"/>
      <c r="C1" s="673"/>
      <c r="D1" s="673"/>
      <c r="E1" s="672" t="s">
        <v>954</v>
      </c>
      <c r="F1" s="672"/>
      <c r="G1" s="672"/>
      <c r="H1" s="672"/>
      <c r="I1" s="672"/>
      <c r="J1" s="672"/>
      <c r="K1" s="672"/>
      <c r="L1" s="672"/>
      <c r="M1" s="672"/>
      <c r="N1" s="672"/>
      <c r="O1" s="672"/>
      <c r="P1" s="672"/>
      <c r="Q1" s="672"/>
      <c r="R1" s="672"/>
      <c r="S1" s="672"/>
      <c r="T1" s="412"/>
      <c r="U1" s="412"/>
      <c r="AC1" s="286" t="s">
        <v>64</v>
      </c>
      <c r="AD1" s="285" t="s">
        <v>65</v>
      </c>
      <c r="AE1" s="285" t="s">
        <v>66</v>
      </c>
      <c r="AF1" s="285" t="s">
        <v>67</v>
      </c>
      <c r="AG1" s="285" t="s">
        <v>68</v>
      </c>
      <c r="AH1" s="285"/>
      <c r="AI1" s="285"/>
      <c r="AJ1" s="285" t="s">
        <v>69</v>
      </c>
      <c r="AK1" s="285" t="s">
        <v>70</v>
      </c>
    </row>
    <row r="2" spans="1:49" ht="15.9" customHeight="1" thickBot="1">
      <c r="A2" s="16" t="s">
        <v>0</v>
      </c>
      <c r="B2" s="17">
        <v>1</v>
      </c>
      <c r="C2" s="229"/>
      <c r="D2" s="229"/>
      <c r="AC2" s="286"/>
      <c r="AD2" s="285">
        <v>6</v>
      </c>
      <c r="AE2" s="285">
        <v>42</v>
      </c>
      <c r="AF2" s="285" t="s">
        <v>71</v>
      </c>
      <c r="AG2" s="285" t="s">
        <v>72</v>
      </c>
      <c r="AH2" s="285"/>
      <c r="AI2" s="285"/>
      <c r="AJ2" s="285">
        <v>71</v>
      </c>
      <c r="AK2" s="285">
        <v>98</v>
      </c>
    </row>
    <row r="3" spans="1:49" ht="15.9" customHeight="1" thickBot="1">
      <c r="A3" s="16" t="s">
        <v>2</v>
      </c>
      <c r="B3" s="17" t="s">
        <v>3</v>
      </c>
      <c r="C3" s="229"/>
      <c r="D3" s="229"/>
      <c r="AC3" s="287"/>
      <c r="AD3" s="69"/>
      <c r="AE3" s="69"/>
      <c r="AF3" s="69"/>
      <c r="AG3" s="69"/>
      <c r="AH3" s="69"/>
      <c r="AI3" s="69"/>
      <c r="AJ3" s="69"/>
      <c r="AK3" s="69"/>
    </row>
    <row r="4" spans="1:49" ht="15.9" customHeight="1" thickTop="1">
      <c r="F4" s="536"/>
      <c r="G4" s="691" t="s">
        <v>73</v>
      </c>
      <c r="H4" s="691"/>
      <c r="I4" s="691"/>
      <c r="J4" s="691"/>
      <c r="K4" s="691"/>
      <c r="L4" s="691"/>
      <c r="M4" s="691"/>
      <c r="N4" s="691"/>
      <c r="O4" s="691"/>
      <c r="P4" s="691"/>
      <c r="Q4" s="692"/>
      <c r="R4" s="692"/>
      <c r="S4" s="692"/>
      <c r="T4" s="691"/>
      <c r="U4" s="691"/>
      <c r="V4" s="693"/>
      <c r="W4" s="680" t="s">
        <v>893</v>
      </c>
      <c r="X4" s="61"/>
      <c r="AK4"/>
      <c r="AL4"/>
      <c r="AM4"/>
      <c r="AN4"/>
      <c r="AO4"/>
      <c r="AP4"/>
      <c r="AQ4"/>
      <c r="AR4"/>
      <c r="AS4"/>
      <c r="AT4"/>
      <c r="AU4"/>
      <c r="AV4"/>
    </row>
    <row r="5" spans="1:49" ht="15.9" customHeight="1">
      <c r="F5" s="536"/>
      <c r="G5" s="690" t="s">
        <v>74</v>
      </c>
      <c r="H5" s="690"/>
      <c r="I5" s="433" t="s">
        <v>75</v>
      </c>
      <c r="J5" s="685" t="s">
        <v>76</v>
      </c>
      <c r="K5" s="686"/>
      <c r="L5" s="687"/>
      <c r="M5" s="416" t="s">
        <v>77</v>
      </c>
      <c r="N5" s="417" t="s">
        <v>78</v>
      </c>
      <c r="O5" s="688" t="s">
        <v>79</v>
      </c>
      <c r="P5" s="689"/>
      <c r="Q5" s="696" t="s">
        <v>80</v>
      </c>
      <c r="R5" s="697"/>
      <c r="S5" s="698"/>
      <c r="T5" s="694" t="s">
        <v>81</v>
      </c>
      <c r="U5" s="695"/>
      <c r="V5" s="466" t="s">
        <v>82</v>
      </c>
      <c r="W5" s="681"/>
      <c r="AK5"/>
      <c r="AL5"/>
      <c r="AM5"/>
      <c r="AN5"/>
      <c r="AO5"/>
      <c r="AP5"/>
      <c r="AQ5"/>
      <c r="AR5"/>
      <c r="AS5"/>
      <c r="AT5"/>
      <c r="AU5"/>
      <c r="AV5"/>
    </row>
    <row r="6" spans="1:49" ht="15.9" customHeight="1">
      <c r="A6" s="71"/>
      <c r="B6" s="71"/>
      <c r="C6" s="71"/>
      <c r="D6" s="258"/>
      <c r="E6" s="71"/>
      <c r="F6" s="536"/>
      <c r="G6" s="533" t="s">
        <v>83</v>
      </c>
      <c r="H6" s="426" t="s">
        <v>84</v>
      </c>
      <c r="I6" s="414" t="s">
        <v>85</v>
      </c>
      <c r="J6" s="415" t="s">
        <v>86</v>
      </c>
      <c r="K6" s="415" t="s">
        <v>87</v>
      </c>
      <c r="L6" s="415" t="s">
        <v>88</v>
      </c>
      <c r="M6" s="415" t="s">
        <v>89</v>
      </c>
      <c r="N6" s="415" t="s">
        <v>90</v>
      </c>
      <c r="O6" s="415" t="s">
        <v>91</v>
      </c>
      <c r="P6" s="415" t="s">
        <v>92</v>
      </c>
      <c r="Q6" s="467" t="s">
        <v>93</v>
      </c>
      <c r="R6" s="467" t="s">
        <v>802</v>
      </c>
      <c r="S6" s="467" t="s">
        <v>803</v>
      </c>
      <c r="T6" s="415" t="s">
        <v>94</v>
      </c>
      <c r="U6" s="434" t="s">
        <v>95</v>
      </c>
      <c r="V6" s="413" t="s">
        <v>96</v>
      </c>
      <c r="W6" s="681"/>
      <c r="AG6" s="1" t="s">
        <v>97</v>
      </c>
      <c r="AH6" s="1" t="s">
        <v>83</v>
      </c>
      <c r="AI6" s="1" t="s">
        <v>84</v>
      </c>
      <c r="AJ6" s="203" t="s">
        <v>85</v>
      </c>
      <c r="AK6" s="203" t="s">
        <v>86</v>
      </c>
      <c r="AL6" s="203" t="s">
        <v>87</v>
      </c>
      <c r="AM6" s="203" t="s">
        <v>88</v>
      </c>
      <c r="AN6" s="203" t="s">
        <v>98</v>
      </c>
      <c r="AO6" s="203" t="s">
        <v>90</v>
      </c>
      <c r="AP6" s="203" t="s">
        <v>91</v>
      </c>
      <c r="AQ6" s="203" t="s">
        <v>92</v>
      </c>
      <c r="AR6" s="203" t="s">
        <v>93</v>
      </c>
      <c r="AS6" s="203" t="s">
        <v>802</v>
      </c>
      <c r="AT6" s="203" t="s">
        <v>803</v>
      </c>
      <c r="AU6" s="203" t="s">
        <v>94</v>
      </c>
      <c r="AV6" s="203" t="s">
        <v>95</v>
      </c>
      <c r="AW6" s="203" t="s">
        <v>96</v>
      </c>
    </row>
    <row r="7" spans="1:49" ht="35.25" customHeight="1">
      <c r="A7" s="420" t="s">
        <v>40</v>
      </c>
      <c r="B7" s="421" t="s">
        <v>99</v>
      </c>
      <c r="C7" s="421"/>
      <c r="D7" s="420" t="s">
        <v>41</v>
      </c>
      <c r="E7" s="37" t="s">
        <v>100</v>
      </c>
      <c r="F7" s="537" t="str">
        <f>IF(B2=1,"List Price","Net Price")</f>
        <v>List Price</v>
      </c>
      <c r="G7" s="312" t="s">
        <v>101</v>
      </c>
      <c r="H7" s="305" t="s">
        <v>102</v>
      </c>
      <c r="I7" s="428" t="s">
        <v>103</v>
      </c>
      <c r="J7" s="308" t="s">
        <v>104</v>
      </c>
      <c r="K7" s="308" t="s">
        <v>105</v>
      </c>
      <c r="L7" s="308" t="s">
        <v>106</v>
      </c>
      <c r="M7" s="308" t="s">
        <v>107</v>
      </c>
      <c r="N7" s="308" t="s">
        <v>108</v>
      </c>
      <c r="O7" s="308" t="s">
        <v>109</v>
      </c>
      <c r="P7" s="308" t="s">
        <v>110</v>
      </c>
      <c r="Q7" s="308" t="s">
        <v>805</v>
      </c>
      <c r="R7" s="308" t="s">
        <v>806</v>
      </c>
      <c r="S7" s="308" t="s">
        <v>807</v>
      </c>
      <c r="T7" s="308" t="s">
        <v>112</v>
      </c>
      <c r="U7" s="313" t="s">
        <v>113</v>
      </c>
      <c r="V7" s="310" t="s">
        <v>114</v>
      </c>
      <c r="W7" s="682" t="s">
        <v>796</v>
      </c>
      <c r="AC7" s="333" t="s">
        <v>40</v>
      </c>
      <c r="AD7" s="333" t="s">
        <v>99</v>
      </c>
      <c r="AE7" s="333"/>
      <c r="AF7" s="333" t="s">
        <v>41</v>
      </c>
      <c r="AG7" s="333" t="s">
        <v>115</v>
      </c>
      <c r="AH7" s="333" t="s">
        <v>116</v>
      </c>
      <c r="AI7" s="333" t="s">
        <v>117</v>
      </c>
      <c r="AJ7" s="334" t="s">
        <v>118</v>
      </c>
      <c r="AK7" s="334" t="s">
        <v>119</v>
      </c>
      <c r="AL7" s="334" t="s">
        <v>120</v>
      </c>
      <c r="AM7" s="334" t="s">
        <v>121</v>
      </c>
      <c r="AN7" s="334" t="s">
        <v>122</v>
      </c>
      <c r="AO7" s="334" t="s">
        <v>108</v>
      </c>
      <c r="AP7" s="333" t="s">
        <v>123</v>
      </c>
      <c r="AQ7" s="334" t="s">
        <v>124</v>
      </c>
      <c r="AR7" s="334" t="s">
        <v>80</v>
      </c>
      <c r="AS7" s="334" t="s">
        <v>80</v>
      </c>
      <c r="AT7" s="334" t="s">
        <v>80</v>
      </c>
      <c r="AU7" s="333" t="s">
        <v>112</v>
      </c>
      <c r="AV7" s="333" t="s">
        <v>113</v>
      </c>
      <c r="AW7" s="333" t="s">
        <v>82</v>
      </c>
    </row>
    <row r="8" spans="1:49" ht="26.1" customHeight="1">
      <c r="A8" s="140" t="s">
        <v>125</v>
      </c>
      <c r="B8" s="141"/>
      <c r="C8" s="139"/>
      <c r="D8" s="72"/>
      <c r="E8" s="72"/>
      <c r="F8" s="538"/>
      <c r="G8" s="534"/>
      <c r="H8" s="73"/>
      <c r="I8" s="73"/>
      <c r="J8" s="74"/>
      <c r="K8" s="73"/>
      <c r="L8" s="75"/>
      <c r="M8" s="338"/>
      <c r="N8" s="338"/>
      <c r="O8" s="73"/>
      <c r="P8" s="338"/>
      <c r="Q8" s="338"/>
      <c r="R8" s="338"/>
      <c r="S8" s="338"/>
      <c r="T8" s="73"/>
      <c r="U8" s="73"/>
      <c r="V8" s="73"/>
      <c r="W8" s="556"/>
      <c r="AC8" s="290" t="s">
        <v>126</v>
      </c>
      <c r="AD8" s="290"/>
      <c r="AE8" s="290"/>
      <c r="AF8" s="290"/>
      <c r="AG8" s="290"/>
      <c r="AH8" s="290"/>
      <c r="AI8" s="290"/>
      <c r="AJ8" s="290"/>
      <c r="AK8" s="290"/>
      <c r="AL8" s="290"/>
      <c r="AM8" s="290"/>
      <c r="AN8" s="290"/>
      <c r="AO8" s="290"/>
      <c r="AP8" s="290"/>
      <c r="AQ8" s="290"/>
      <c r="AR8" s="290"/>
      <c r="AS8" s="290"/>
      <c r="AT8" s="290"/>
      <c r="AU8" s="290"/>
      <c r="AV8" s="290"/>
      <c r="AW8" s="290"/>
    </row>
    <row r="9" spans="1:49" ht="15.9" customHeight="1">
      <c r="A9" s="76" t="s">
        <v>127</v>
      </c>
      <c r="B9" s="69">
        <v>2</v>
      </c>
      <c r="C9" s="69"/>
      <c r="D9" s="77" t="s">
        <v>128</v>
      </c>
      <c r="E9" s="343" t="s">
        <v>129</v>
      </c>
      <c r="F9" s="539">
        <f>+IF($B$3="Yes",AG9*(1+$AC$50),AG9)*$B$2</f>
        <v>2174</v>
      </c>
      <c r="G9" s="423" t="s">
        <v>56</v>
      </c>
      <c r="H9" s="429" t="s">
        <v>56</v>
      </c>
      <c r="I9" s="423" t="s">
        <v>56</v>
      </c>
      <c r="J9" s="79" t="s">
        <v>56</v>
      </c>
      <c r="K9" s="79" t="s">
        <v>56</v>
      </c>
      <c r="L9" s="79" t="s">
        <v>56</v>
      </c>
      <c r="M9" s="79" t="s">
        <v>56</v>
      </c>
      <c r="N9" s="79" t="s">
        <v>56</v>
      </c>
      <c r="O9" s="79" t="s">
        <v>56</v>
      </c>
      <c r="P9" s="79" t="s">
        <v>56</v>
      </c>
      <c r="Q9" s="79" t="s">
        <v>56</v>
      </c>
      <c r="R9" s="79" t="s">
        <v>56</v>
      </c>
      <c r="S9" s="79" t="s">
        <v>56</v>
      </c>
      <c r="T9" s="79" t="s">
        <v>56</v>
      </c>
      <c r="U9" s="79" t="s">
        <v>56</v>
      </c>
      <c r="V9" s="79" t="s">
        <v>56</v>
      </c>
      <c r="W9" s="548" t="s">
        <v>894</v>
      </c>
      <c r="AC9" s="290" t="s">
        <v>127</v>
      </c>
      <c r="AD9" s="290">
        <v>2</v>
      </c>
      <c r="AE9" s="290"/>
      <c r="AF9" s="290" t="s">
        <v>130</v>
      </c>
      <c r="AG9" s="336">
        <v>2174</v>
      </c>
      <c r="AH9" s="336" t="s">
        <v>56</v>
      </c>
      <c r="AI9" s="336" t="s">
        <v>56</v>
      </c>
      <c r="AJ9" s="336" t="s">
        <v>56</v>
      </c>
      <c r="AK9" s="336" t="s">
        <v>56</v>
      </c>
      <c r="AL9" s="336" t="s">
        <v>56</v>
      </c>
      <c r="AM9" s="336" t="s">
        <v>56</v>
      </c>
      <c r="AN9" s="336" t="s">
        <v>56</v>
      </c>
      <c r="AO9" s="336" t="s">
        <v>56</v>
      </c>
      <c r="AP9" s="336" t="s">
        <v>56</v>
      </c>
      <c r="AQ9" s="336" t="s">
        <v>56</v>
      </c>
      <c r="AR9" s="336" t="s">
        <v>56</v>
      </c>
      <c r="AS9" s="336" t="s">
        <v>56</v>
      </c>
      <c r="AT9" s="336" t="s">
        <v>56</v>
      </c>
      <c r="AU9" s="336" t="s">
        <v>56</v>
      </c>
      <c r="AV9" s="336" t="s">
        <v>56</v>
      </c>
      <c r="AW9" s="336" t="s">
        <v>56</v>
      </c>
    </row>
    <row r="10" spans="1:49" ht="15.9" customHeight="1">
      <c r="A10" s="521" t="s">
        <v>131</v>
      </c>
      <c r="B10" s="387">
        <v>3</v>
      </c>
      <c r="C10" s="387"/>
      <c r="D10" s="386" t="s">
        <v>132</v>
      </c>
      <c r="E10" s="522" t="s">
        <v>133</v>
      </c>
      <c r="F10" s="540">
        <f>+IF($B$3="Yes",AG10*(1+$AC$50),AG10)*$B$2</f>
        <v>2398</v>
      </c>
      <c r="G10" s="524" t="s">
        <v>56</v>
      </c>
      <c r="H10" s="525" t="s">
        <v>56</v>
      </c>
      <c r="I10" s="524" t="s">
        <v>56</v>
      </c>
      <c r="J10" s="389" t="s">
        <v>56</v>
      </c>
      <c r="K10" s="389" t="s">
        <v>56</v>
      </c>
      <c r="L10" s="389" t="s">
        <v>56</v>
      </c>
      <c r="M10" s="389" t="s">
        <v>56</v>
      </c>
      <c r="N10" s="389" t="s">
        <v>56</v>
      </c>
      <c r="O10" s="389" t="s">
        <v>56</v>
      </c>
      <c r="P10" s="389" t="s">
        <v>56</v>
      </c>
      <c r="Q10" s="389" t="s">
        <v>56</v>
      </c>
      <c r="R10" s="389" t="s">
        <v>56</v>
      </c>
      <c r="S10" s="389" t="s">
        <v>56</v>
      </c>
      <c r="T10" s="389" t="s">
        <v>56</v>
      </c>
      <c r="U10" s="389" t="s">
        <v>56</v>
      </c>
      <c r="V10" s="389" t="s">
        <v>56</v>
      </c>
      <c r="W10" s="550" t="s">
        <v>894</v>
      </c>
      <c r="X10"/>
      <c r="AC10" s="290" t="s">
        <v>131</v>
      </c>
      <c r="AD10" s="290">
        <v>3</v>
      </c>
      <c r="AE10" s="290"/>
      <c r="AF10" s="290" t="s">
        <v>134</v>
      </c>
      <c r="AG10" s="336">
        <v>2398</v>
      </c>
      <c r="AH10" s="336" t="s">
        <v>56</v>
      </c>
      <c r="AI10" s="336" t="s">
        <v>56</v>
      </c>
      <c r="AJ10" s="336" t="s">
        <v>56</v>
      </c>
      <c r="AK10" s="336" t="s">
        <v>56</v>
      </c>
      <c r="AL10" s="336" t="s">
        <v>56</v>
      </c>
      <c r="AM10" s="336" t="s">
        <v>56</v>
      </c>
      <c r="AN10" s="336" t="s">
        <v>56</v>
      </c>
      <c r="AO10" s="336" t="s">
        <v>56</v>
      </c>
      <c r="AP10" s="336" t="s">
        <v>56</v>
      </c>
      <c r="AQ10" s="336" t="s">
        <v>56</v>
      </c>
      <c r="AR10" s="336" t="s">
        <v>56</v>
      </c>
      <c r="AS10" s="336" t="s">
        <v>56</v>
      </c>
      <c r="AT10" s="336" t="s">
        <v>56</v>
      </c>
      <c r="AU10" s="336" t="s">
        <v>56</v>
      </c>
      <c r="AV10" s="336" t="s">
        <v>56</v>
      </c>
      <c r="AW10" s="336" t="s">
        <v>56</v>
      </c>
    </row>
    <row r="11" spans="1:49" ht="15.9" customHeight="1">
      <c r="A11" s="76" t="s">
        <v>135</v>
      </c>
      <c r="B11" s="69">
        <v>5</v>
      </c>
      <c r="C11" s="69"/>
      <c r="D11" s="77" t="s">
        <v>136</v>
      </c>
      <c r="E11" s="343" t="s">
        <v>116</v>
      </c>
      <c r="F11" s="541">
        <f>+IF($B$3="Yes",AG11*(1+$AC$50),AG11)*$B$2</f>
        <v>3586</v>
      </c>
      <c r="G11" s="423" t="s">
        <v>56</v>
      </c>
      <c r="H11" s="430" t="s">
        <v>56</v>
      </c>
      <c r="I11" s="423" t="s">
        <v>56</v>
      </c>
      <c r="J11" s="79" t="s">
        <v>56</v>
      </c>
      <c r="K11" s="79" t="s">
        <v>56</v>
      </c>
      <c r="L11" s="79" t="s">
        <v>56</v>
      </c>
      <c r="M11" s="79" t="s">
        <v>56</v>
      </c>
      <c r="N11" s="79" t="s">
        <v>56</v>
      </c>
      <c r="O11" s="79" t="s">
        <v>56</v>
      </c>
      <c r="P11" s="79" t="s">
        <v>56</v>
      </c>
      <c r="Q11" s="79" t="s">
        <v>56</v>
      </c>
      <c r="R11" s="79" t="s">
        <v>56</v>
      </c>
      <c r="S11" s="79" t="s">
        <v>56</v>
      </c>
      <c r="T11" s="79" t="s">
        <v>56</v>
      </c>
      <c r="U11" s="79" t="s">
        <v>56</v>
      </c>
      <c r="V11" s="79" t="s">
        <v>56</v>
      </c>
      <c r="W11" s="548" t="s">
        <v>895</v>
      </c>
      <c r="X11"/>
      <c r="AC11" s="290" t="s">
        <v>135</v>
      </c>
      <c r="AD11" s="290">
        <v>5</v>
      </c>
      <c r="AE11" s="290"/>
      <c r="AF11" s="290" t="s">
        <v>137</v>
      </c>
      <c r="AG11" s="336">
        <v>3586</v>
      </c>
      <c r="AH11" s="336" t="s">
        <v>56</v>
      </c>
      <c r="AI11" s="336" t="s">
        <v>56</v>
      </c>
      <c r="AJ11" s="336" t="s">
        <v>56</v>
      </c>
      <c r="AK11" s="336" t="s">
        <v>56</v>
      </c>
      <c r="AL11" s="336" t="s">
        <v>56</v>
      </c>
      <c r="AM11" s="336" t="s">
        <v>56</v>
      </c>
      <c r="AN11" s="336" t="s">
        <v>56</v>
      </c>
      <c r="AO11" s="336" t="s">
        <v>56</v>
      </c>
      <c r="AP11" s="336" t="s">
        <v>56</v>
      </c>
      <c r="AQ11" s="336" t="s">
        <v>56</v>
      </c>
      <c r="AR11" s="336" t="s">
        <v>56</v>
      </c>
      <c r="AS11" s="336" t="s">
        <v>56</v>
      </c>
      <c r="AT11" s="336" t="s">
        <v>56</v>
      </c>
      <c r="AU11" s="336" t="s">
        <v>56</v>
      </c>
      <c r="AV11" s="336" t="s">
        <v>56</v>
      </c>
      <c r="AW11" s="336" t="s">
        <v>56</v>
      </c>
    </row>
    <row r="12" spans="1:49" ht="15.9" customHeight="1">
      <c r="A12" s="153" t="s">
        <v>138</v>
      </c>
      <c r="B12" s="259"/>
      <c r="C12" s="152"/>
      <c r="D12" s="152"/>
      <c r="E12" s="152"/>
      <c r="F12" s="542"/>
      <c r="G12" s="424"/>
      <c r="H12" s="424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553"/>
      <c r="AC12" s="290" t="s">
        <v>138</v>
      </c>
      <c r="AD12" s="290"/>
      <c r="AE12" s="290"/>
      <c r="AF12" s="290"/>
      <c r="AG12" s="336"/>
      <c r="AH12" s="336"/>
      <c r="AI12" s="336"/>
      <c r="AJ12" s="336"/>
      <c r="AK12" s="336"/>
      <c r="AL12" s="336"/>
      <c r="AM12" s="336"/>
      <c r="AN12" s="336"/>
      <c r="AO12" s="336"/>
      <c r="AP12" s="336"/>
      <c r="AQ12" s="336"/>
      <c r="AR12" s="336"/>
      <c r="AS12" s="336"/>
      <c r="AT12" s="336"/>
      <c r="AU12" s="336"/>
      <c r="AV12" s="336"/>
      <c r="AW12" s="336"/>
    </row>
    <row r="13" spans="1:49" ht="15.9" customHeight="1">
      <c r="A13" s="76" t="s">
        <v>139</v>
      </c>
      <c r="B13" s="69">
        <v>5</v>
      </c>
      <c r="C13" s="69"/>
      <c r="D13" s="77" t="s">
        <v>136</v>
      </c>
      <c r="E13" s="343" t="s">
        <v>116</v>
      </c>
      <c r="F13" s="543">
        <f>+IF($B$3="Yes",AG13*(1+$AC$50),AG13)*$B$2</f>
        <v>5290</v>
      </c>
      <c r="G13" s="423" t="s">
        <v>56</v>
      </c>
      <c r="H13" s="431" t="s">
        <v>56</v>
      </c>
      <c r="I13" s="419">
        <f t="shared" ref="I13:L16" si="0">+IF($B$3="Yes",AJ13*(1+$AC$50),AJ13)*$B$2</f>
        <v>900</v>
      </c>
      <c r="J13" s="78">
        <f t="shared" si="0"/>
        <v>767.86800000000005</v>
      </c>
      <c r="K13" s="78">
        <f t="shared" si="0"/>
        <v>390.22800000000001</v>
      </c>
      <c r="L13" s="78">
        <f t="shared" si="0"/>
        <v>442.678</v>
      </c>
      <c r="M13" s="79" t="s">
        <v>56</v>
      </c>
      <c r="N13" s="78">
        <f t="shared" ref="N13:P16" si="1">+IF($B$3="Yes",AO13*(1+$AC$50),AO13)*$B$2</f>
        <v>607</v>
      </c>
      <c r="O13" s="78">
        <f t="shared" si="1"/>
        <v>2747</v>
      </c>
      <c r="P13" s="78">
        <f t="shared" si="1"/>
        <v>1333</v>
      </c>
      <c r="Q13" s="79" t="s">
        <v>56</v>
      </c>
      <c r="R13" s="79" t="s">
        <v>56</v>
      </c>
      <c r="S13" s="79" t="s">
        <v>56</v>
      </c>
      <c r="T13" s="78">
        <f t="shared" ref="T13:V16" si="2">+IF($B$3="Yes",AU13*(1+$AC$50),AU13)*$B$2</f>
        <v>1372</v>
      </c>
      <c r="U13" s="78">
        <f t="shared" si="2"/>
        <v>399</v>
      </c>
      <c r="V13" s="78">
        <f t="shared" si="2"/>
        <v>515</v>
      </c>
      <c r="W13" s="548" t="s">
        <v>889</v>
      </c>
      <c r="X13"/>
      <c r="AC13" s="290" t="s">
        <v>139</v>
      </c>
      <c r="AD13" s="290">
        <v>5</v>
      </c>
      <c r="AE13" s="290"/>
      <c r="AF13" s="290" t="s">
        <v>137</v>
      </c>
      <c r="AG13" s="336">
        <v>5290</v>
      </c>
      <c r="AH13" s="336" t="s">
        <v>56</v>
      </c>
      <c r="AI13" s="336" t="s">
        <v>56</v>
      </c>
      <c r="AJ13" s="336">
        <v>900</v>
      </c>
      <c r="AK13" s="336">
        <v>767.86800000000005</v>
      </c>
      <c r="AL13" s="336">
        <v>390.22800000000001</v>
      </c>
      <c r="AM13" s="336">
        <v>442.678</v>
      </c>
      <c r="AN13" s="336" t="s">
        <v>56</v>
      </c>
      <c r="AO13" s="336">
        <v>607</v>
      </c>
      <c r="AP13" s="336">
        <v>2747</v>
      </c>
      <c r="AQ13" s="336">
        <v>1333</v>
      </c>
      <c r="AR13" s="336" t="s">
        <v>56</v>
      </c>
      <c r="AS13" s="336" t="s">
        <v>56</v>
      </c>
      <c r="AT13" s="336" t="s">
        <v>56</v>
      </c>
      <c r="AU13" s="336">
        <v>1372</v>
      </c>
      <c r="AV13" s="336">
        <v>399</v>
      </c>
      <c r="AW13" s="336">
        <v>515</v>
      </c>
    </row>
    <row r="14" spans="1:49" ht="15.9" customHeight="1">
      <c r="A14" s="521" t="s">
        <v>140</v>
      </c>
      <c r="B14" s="387">
        <v>7</v>
      </c>
      <c r="C14" s="387"/>
      <c r="D14" s="386" t="s">
        <v>141</v>
      </c>
      <c r="E14" s="387" t="s">
        <v>142</v>
      </c>
      <c r="F14" s="540">
        <f>+IF($B$3="Yes",AG14*(1+$AC$50),AG14)*$B$2</f>
        <v>6776</v>
      </c>
      <c r="G14" s="524" t="s">
        <v>56</v>
      </c>
      <c r="H14" s="525" t="s">
        <v>56</v>
      </c>
      <c r="I14" s="523">
        <f t="shared" si="0"/>
        <v>905</v>
      </c>
      <c r="J14" s="390">
        <f t="shared" si="0"/>
        <v>767.86800000000005</v>
      </c>
      <c r="K14" s="390">
        <f t="shared" si="0"/>
        <v>390.22800000000001</v>
      </c>
      <c r="L14" s="390">
        <f t="shared" si="0"/>
        <v>442.678</v>
      </c>
      <c r="M14" s="389" t="s">
        <v>56</v>
      </c>
      <c r="N14" s="390">
        <f t="shared" si="1"/>
        <v>607</v>
      </c>
      <c r="O14" s="390">
        <f t="shared" si="1"/>
        <v>2808</v>
      </c>
      <c r="P14" s="390">
        <f t="shared" si="1"/>
        <v>1458</v>
      </c>
      <c r="Q14" s="389" t="s">
        <v>56</v>
      </c>
      <c r="R14" s="389" t="s">
        <v>56</v>
      </c>
      <c r="S14" s="389" t="s">
        <v>56</v>
      </c>
      <c r="T14" s="390">
        <f t="shared" si="2"/>
        <v>1372</v>
      </c>
      <c r="U14" s="390">
        <f t="shared" si="2"/>
        <v>399</v>
      </c>
      <c r="V14" s="390">
        <f t="shared" si="2"/>
        <v>515</v>
      </c>
      <c r="W14" s="550" t="s">
        <v>889</v>
      </c>
      <c r="X14"/>
      <c r="AC14" s="290" t="s">
        <v>140</v>
      </c>
      <c r="AD14" s="290">
        <v>7</v>
      </c>
      <c r="AE14" s="290"/>
      <c r="AF14" s="290" t="s">
        <v>143</v>
      </c>
      <c r="AG14" s="336">
        <v>6776</v>
      </c>
      <c r="AH14" s="336" t="s">
        <v>56</v>
      </c>
      <c r="AI14" s="336" t="s">
        <v>56</v>
      </c>
      <c r="AJ14" s="336">
        <v>905</v>
      </c>
      <c r="AK14" s="336">
        <v>767.86800000000005</v>
      </c>
      <c r="AL14" s="336">
        <v>390.22800000000001</v>
      </c>
      <c r="AM14" s="336">
        <v>442.678</v>
      </c>
      <c r="AN14" s="336" t="s">
        <v>56</v>
      </c>
      <c r="AO14" s="336">
        <v>607</v>
      </c>
      <c r="AP14" s="336">
        <v>2808</v>
      </c>
      <c r="AQ14" s="336">
        <v>1458</v>
      </c>
      <c r="AR14" s="336" t="s">
        <v>56</v>
      </c>
      <c r="AS14" s="336" t="s">
        <v>56</v>
      </c>
      <c r="AT14" s="336" t="s">
        <v>56</v>
      </c>
      <c r="AU14" s="336">
        <v>1372</v>
      </c>
      <c r="AV14" s="336">
        <v>399</v>
      </c>
      <c r="AW14" s="336">
        <v>515</v>
      </c>
    </row>
    <row r="15" spans="1:49" ht="15.9" customHeight="1">
      <c r="A15" s="76" t="s">
        <v>144</v>
      </c>
      <c r="B15" s="69">
        <v>10</v>
      </c>
      <c r="C15" s="69"/>
      <c r="D15" s="77" t="s">
        <v>145</v>
      </c>
      <c r="E15" s="69" t="s">
        <v>146</v>
      </c>
      <c r="F15" s="539">
        <f>+IF($B$3="Yes",AG15*(1+$AC$50),AG15)*$B$2</f>
        <v>7622</v>
      </c>
      <c r="G15" s="423" t="s">
        <v>56</v>
      </c>
      <c r="H15" s="429" t="s">
        <v>56</v>
      </c>
      <c r="I15" s="419">
        <f t="shared" si="0"/>
        <v>915</v>
      </c>
      <c r="J15" s="78">
        <f t="shared" si="0"/>
        <v>767.86800000000005</v>
      </c>
      <c r="K15" s="78">
        <f t="shared" si="0"/>
        <v>390.22800000000001</v>
      </c>
      <c r="L15" s="78">
        <f t="shared" si="0"/>
        <v>442.678</v>
      </c>
      <c r="M15" s="79" t="s">
        <v>56</v>
      </c>
      <c r="N15" s="78">
        <f t="shared" si="1"/>
        <v>607</v>
      </c>
      <c r="O15" s="78">
        <f t="shared" si="1"/>
        <v>2956</v>
      </c>
      <c r="P15" s="78">
        <f t="shared" si="1"/>
        <v>1581</v>
      </c>
      <c r="Q15" s="79" t="s">
        <v>56</v>
      </c>
      <c r="R15" s="79" t="s">
        <v>56</v>
      </c>
      <c r="S15" s="79" t="s">
        <v>56</v>
      </c>
      <c r="T15" s="78">
        <f t="shared" si="2"/>
        <v>1372</v>
      </c>
      <c r="U15" s="78">
        <f t="shared" si="2"/>
        <v>399</v>
      </c>
      <c r="V15" s="78">
        <f t="shared" si="2"/>
        <v>515</v>
      </c>
      <c r="W15" s="548" t="s">
        <v>889</v>
      </c>
      <c r="X15"/>
      <c r="AC15" s="290" t="s">
        <v>144</v>
      </c>
      <c r="AD15" s="290">
        <v>10</v>
      </c>
      <c r="AE15" s="290"/>
      <c r="AF15" s="290" t="s">
        <v>147</v>
      </c>
      <c r="AG15" s="336">
        <v>7622</v>
      </c>
      <c r="AH15" s="336" t="s">
        <v>56</v>
      </c>
      <c r="AI15" s="336" t="s">
        <v>56</v>
      </c>
      <c r="AJ15" s="336">
        <v>915</v>
      </c>
      <c r="AK15" s="336">
        <v>767.86800000000005</v>
      </c>
      <c r="AL15" s="336">
        <v>390.22800000000001</v>
      </c>
      <c r="AM15" s="336">
        <v>442.678</v>
      </c>
      <c r="AN15" s="336" t="s">
        <v>56</v>
      </c>
      <c r="AO15" s="336">
        <v>607</v>
      </c>
      <c r="AP15" s="336">
        <v>2956</v>
      </c>
      <c r="AQ15" s="336">
        <v>1581</v>
      </c>
      <c r="AR15" s="336" t="s">
        <v>56</v>
      </c>
      <c r="AS15" s="336" t="s">
        <v>56</v>
      </c>
      <c r="AT15" s="336" t="s">
        <v>56</v>
      </c>
      <c r="AU15" s="336">
        <v>1372</v>
      </c>
      <c r="AV15" s="336">
        <v>399</v>
      </c>
      <c r="AW15" s="336">
        <v>515</v>
      </c>
    </row>
    <row r="16" spans="1:49" ht="15.9" customHeight="1">
      <c r="A16" s="521" t="s">
        <v>148</v>
      </c>
      <c r="B16" s="387">
        <v>15</v>
      </c>
      <c r="C16" s="387"/>
      <c r="D16" s="386" t="s">
        <v>149</v>
      </c>
      <c r="E16" s="387" t="s">
        <v>150</v>
      </c>
      <c r="F16" s="540">
        <f>+IF($B$3="Yes",AG16*(1+$AC$50),AG16)*$B$2</f>
        <v>9741</v>
      </c>
      <c r="G16" s="524" t="s">
        <v>56</v>
      </c>
      <c r="H16" s="525" t="s">
        <v>56</v>
      </c>
      <c r="I16" s="523">
        <f t="shared" si="0"/>
        <v>1266</v>
      </c>
      <c r="J16" s="390">
        <f t="shared" si="0"/>
        <v>767.86800000000005</v>
      </c>
      <c r="K16" s="390">
        <f t="shared" si="0"/>
        <v>390.22800000000001</v>
      </c>
      <c r="L16" s="390">
        <f t="shared" si="0"/>
        <v>442.678</v>
      </c>
      <c r="M16" s="389" t="s">
        <v>56</v>
      </c>
      <c r="N16" s="390">
        <f t="shared" si="1"/>
        <v>607</v>
      </c>
      <c r="O16" s="390">
        <f t="shared" si="1"/>
        <v>3319</v>
      </c>
      <c r="P16" s="390">
        <f t="shared" si="1"/>
        <v>1623</v>
      </c>
      <c r="Q16" s="389" t="s">
        <v>56</v>
      </c>
      <c r="R16" s="389" t="s">
        <v>56</v>
      </c>
      <c r="S16" s="389" t="s">
        <v>56</v>
      </c>
      <c r="T16" s="390">
        <f t="shared" si="2"/>
        <v>1372</v>
      </c>
      <c r="U16" s="390">
        <f t="shared" si="2"/>
        <v>399</v>
      </c>
      <c r="V16" s="390">
        <f t="shared" si="2"/>
        <v>515</v>
      </c>
      <c r="W16" s="550" t="s">
        <v>889</v>
      </c>
      <c r="X16"/>
      <c r="AC16" s="290" t="s">
        <v>148</v>
      </c>
      <c r="AD16" s="290">
        <v>15</v>
      </c>
      <c r="AE16" s="290"/>
      <c r="AF16" s="290" t="s">
        <v>151</v>
      </c>
      <c r="AG16" s="336">
        <v>9741</v>
      </c>
      <c r="AH16" s="336" t="s">
        <v>56</v>
      </c>
      <c r="AI16" s="336" t="s">
        <v>56</v>
      </c>
      <c r="AJ16" s="336">
        <v>1266</v>
      </c>
      <c r="AK16" s="336">
        <v>767.86800000000005</v>
      </c>
      <c r="AL16" s="336">
        <v>390.22800000000001</v>
      </c>
      <c r="AM16" s="336">
        <v>442.678</v>
      </c>
      <c r="AN16" s="336" t="s">
        <v>56</v>
      </c>
      <c r="AO16" s="336">
        <v>607</v>
      </c>
      <c r="AP16" s="336">
        <v>3319</v>
      </c>
      <c r="AQ16" s="336">
        <v>1623</v>
      </c>
      <c r="AR16" s="336" t="s">
        <v>56</v>
      </c>
      <c r="AS16" s="336" t="s">
        <v>56</v>
      </c>
      <c r="AT16" s="336" t="s">
        <v>56</v>
      </c>
      <c r="AU16" s="336">
        <v>1372</v>
      </c>
      <c r="AV16" s="336">
        <v>399</v>
      </c>
      <c r="AW16" s="336">
        <v>515</v>
      </c>
    </row>
    <row r="17" spans="1:54" ht="26.1" customHeight="1">
      <c r="A17" s="140" t="s">
        <v>152</v>
      </c>
      <c r="B17" s="141"/>
      <c r="C17" s="141"/>
      <c r="D17" s="72"/>
      <c r="E17" s="81"/>
      <c r="F17" s="544"/>
      <c r="G17" s="535"/>
      <c r="H17" s="425"/>
      <c r="I17" s="82"/>
      <c r="J17" s="83"/>
      <c r="K17" s="82"/>
      <c r="L17" s="84"/>
      <c r="M17" s="339"/>
      <c r="N17" s="339"/>
      <c r="O17" s="82"/>
      <c r="P17" s="339"/>
      <c r="Q17" s="339"/>
      <c r="R17" s="339"/>
      <c r="S17" s="339"/>
      <c r="T17" s="82"/>
      <c r="U17" s="82"/>
      <c r="V17" s="82"/>
      <c r="W17" s="555"/>
      <c r="X17"/>
      <c r="AC17" s="290" t="s">
        <v>153</v>
      </c>
      <c r="AD17" s="290"/>
      <c r="AE17" s="290"/>
      <c r="AF17" s="290"/>
      <c r="AG17" s="336"/>
      <c r="AH17" s="336"/>
      <c r="AI17" s="336"/>
      <c r="AJ17" s="336"/>
      <c r="AK17" s="336"/>
      <c r="AL17" s="336"/>
      <c r="AM17" s="336"/>
      <c r="AN17" s="336"/>
      <c r="AO17" s="336"/>
      <c r="AP17" s="336"/>
      <c r="AQ17" s="336"/>
      <c r="AR17" s="336"/>
      <c r="AS17" s="336"/>
      <c r="AT17" s="336"/>
      <c r="AU17" s="336"/>
      <c r="AV17" s="336"/>
      <c r="AW17" s="336"/>
    </row>
    <row r="18" spans="1:54" ht="15.9" customHeight="1">
      <c r="A18" s="33" t="s">
        <v>154</v>
      </c>
      <c r="B18" s="90"/>
      <c r="C18" s="80"/>
      <c r="D18" s="80"/>
      <c r="E18" s="90"/>
      <c r="F18" s="545"/>
      <c r="G18" s="531"/>
      <c r="H18" s="531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549"/>
      <c r="X18"/>
      <c r="AC18" s="290" t="s">
        <v>154</v>
      </c>
      <c r="AD18" s="290"/>
      <c r="AE18" s="290"/>
      <c r="AF18" s="290"/>
      <c r="AG18" s="336"/>
      <c r="AH18" s="336"/>
      <c r="AI18" s="336"/>
      <c r="AJ18" s="336"/>
      <c r="AK18" s="336"/>
      <c r="AL18" s="336"/>
      <c r="AM18" s="336"/>
      <c r="AN18" s="336"/>
      <c r="AO18" s="336"/>
      <c r="AP18" s="336"/>
      <c r="AQ18" s="336"/>
      <c r="AR18" s="336"/>
      <c r="AS18" s="336"/>
      <c r="AT18" s="336"/>
      <c r="AU18" s="336"/>
      <c r="AV18" s="336"/>
      <c r="AW18" s="336"/>
    </row>
    <row r="19" spans="1:54" ht="15.9" customHeight="1">
      <c r="A19" s="76" t="s">
        <v>155</v>
      </c>
      <c r="B19" s="69">
        <v>5</v>
      </c>
      <c r="C19" s="69"/>
      <c r="D19" s="77" t="s">
        <v>156</v>
      </c>
      <c r="E19" s="343" t="s">
        <v>157</v>
      </c>
      <c r="F19" s="539">
        <f t="shared" ref="F19:F24" si="3">+IF($B$3="Yes",AG19*(1+$AC$50),AG19)*$B$2</f>
        <v>5092.1839499999996</v>
      </c>
      <c r="G19" s="423" t="s">
        <v>56</v>
      </c>
      <c r="H19" s="429" t="s">
        <v>56</v>
      </c>
      <c r="I19" s="419">
        <f t="shared" ref="I19:L24" si="4">+IF($B$3="Yes",AJ19*(1+$AC$50),AJ19)*$B$2</f>
        <v>900</v>
      </c>
      <c r="J19" s="78">
        <f t="shared" si="4"/>
        <v>767.86800000000005</v>
      </c>
      <c r="K19" s="78">
        <f t="shared" si="4"/>
        <v>390.22800000000001</v>
      </c>
      <c r="L19" s="78">
        <f t="shared" si="4"/>
        <v>442.678</v>
      </c>
      <c r="M19" s="79" t="s">
        <v>56</v>
      </c>
      <c r="N19" s="78">
        <f t="shared" ref="N19:P24" si="5">+IF($B$3="Yes",AO19*(1+$AC$50),AO19)*$B$2</f>
        <v>607</v>
      </c>
      <c r="O19" s="78">
        <f t="shared" si="5"/>
        <v>2472</v>
      </c>
      <c r="P19" s="78">
        <f t="shared" si="5"/>
        <v>1264</v>
      </c>
      <c r="Q19" s="79" t="s">
        <v>56</v>
      </c>
      <c r="R19" s="79" t="s">
        <v>56</v>
      </c>
      <c r="S19" s="79" t="s">
        <v>56</v>
      </c>
      <c r="T19" s="78">
        <f t="shared" ref="T19:V24" si="6">+IF($B$3="Yes",AU19*(1+$AC$50),AU19)*$B$2</f>
        <v>1372</v>
      </c>
      <c r="U19" s="78">
        <f t="shared" si="6"/>
        <v>399</v>
      </c>
      <c r="V19" s="78">
        <f t="shared" si="6"/>
        <v>515</v>
      </c>
      <c r="W19" s="548" t="s">
        <v>889</v>
      </c>
      <c r="AC19" s="290" t="s">
        <v>155</v>
      </c>
      <c r="AD19" s="290">
        <v>5</v>
      </c>
      <c r="AE19" s="290"/>
      <c r="AF19" s="290" t="s">
        <v>156</v>
      </c>
      <c r="AG19" s="336">
        <v>5092.1839499999996</v>
      </c>
      <c r="AH19" s="336" t="s">
        <v>56</v>
      </c>
      <c r="AI19" s="336" t="s">
        <v>56</v>
      </c>
      <c r="AJ19" s="336">
        <v>900</v>
      </c>
      <c r="AK19" s="336">
        <v>767.86800000000005</v>
      </c>
      <c r="AL19" s="336">
        <v>390.22800000000001</v>
      </c>
      <c r="AM19" s="336">
        <v>442.678</v>
      </c>
      <c r="AN19" s="336" t="s">
        <v>56</v>
      </c>
      <c r="AO19" s="336">
        <v>607</v>
      </c>
      <c r="AP19" s="336">
        <v>2472</v>
      </c>
      <c r="AQ19" s="336">
        <v>1264</v>
      </c>
      <c r="AR19" s="336" t="s">
        <v>56</v>
      </c>
      <c r="AS19" s="336" t="s">
        <v>56</v>
      </c>
      <c r="AT19" s="336" t="s">
        <v>56</v>
      </c>
      <c r="AU19" s="336">
        <v>1372</v>
      </c>
      <c r="AV19" s="336">
        <v>399</v>
      </c>
      <c r="AW19" s="336">
        <v>515</v>
      </c>
    </row>
    <row r="20" spans="1:54" ht="15.9" customHeight="1">
      <c r="A20" s="521" t="s">
        <v>158</v>
      </c>
      <c r="B20" s="387">
        <v>7.5</v>
      </c>
      <c r="C20" s="387"/>
      <c r="D20" s="386" t="s">
        <v>159</v>
      </c>
      <c r="E20" s="387" t="s">
        <v>160</v>
      </c>
      <c r="F20" s="540">
        <f t="shared" si="3"/>
        <v>5505.8189999999995</v>
      </c>
      <c r="G20" s="524" t="s">
        <v>56</v>
      </c>
      <c r="H20" s="525" t="s">
        <v>56</v>
      </c>
      <c r="I20" s="523">
        <f t="shared" si="4"/>
        <v>905</v>
      </c>
      <c r="J20" s="390">
        <f t="shared" si="4"/>
        <v>767.86800000000005</v>
      </c>
      <c r="K20" s="390">
        <f t="shared" si="4"/>
        <v>390.22800000000001</v>
      </c>
      <c r="L20" s="390">
        <f t="shared" si="4"/>
        <v>442.678</v>
      </c>
      <c r="M20" s="389" t="s">
        <v>56</v>
      </c>
      <c r="N20" s="390">
        <f t="shared" si="5"/>
        <v>607</v>
      </c>
      <c r="O20" s="390">
        <f t="shared" si="5"/>
        <v>2564</v>
      </c>
      <c r="P20" s="390">
        <f t="shared" si="5"/>
        <v>1298</v>
      </c>
      <c r="Q20" s="389" t="s">
        <v>56</v>
      </c>
      <c r="R20" s="389" t="s">
        <v>56</v>
      </c>
      <c r="S20" s="389" t="s">
        <v>56</v>
      </c>
      <c r="T20" s="390">
        <f t="shared" si="6"/>
        <v>1372</v>
      </c>
      <c r="U20" s="390">
        <f t="shared" si="6"/>
        <v>399</v>
      </c>
      <c r="V20" s="390">
        <f t="shared" si="6"/>
        <v>515</v>
      </c>
      <c r="W20" s="550" t="s">
        <v>889</v>
      </c>
      <c r="AC20" s="290" t="s">
        <v>158</v>
      </c>
      <c r="AD20" s="290">
        <v>7.5</v>
      </c>
      <c r="AE20" s="290"/>
      <c r="AF20" s="290" t="s">
        <v>159</v>
      </c>
      <c r="AG20" s="336">
        <v>5505.8189999999995</v>
      </c>
      <c r="AH20" s="336" t="s">
        <v>56</v>
      </c>
      <c r="AI20" s="336" t="s">
        <v>56</v>
      </c>
      <c r="AJ20" s="336">
        <v>905</v>
      </c>
      <c r="AK20" s="336">
        <v>767.86800000000005</v>
      </c>
      <c r="AL20" s="336">
        <v>390.22800000000001</v>
      </c>
      <c r="AM20" s="336">
        <v>442.678</v>
      </c>
      <c r="AN20" s="336" t="s">
        <v>56</v>
      </c>
      <c r="AO20" s="336">
        <v>607</v>
      </c>
      <c r="AP20" s="336">
        <v>2564</v>
      </c>
      <c r="AQ20" s="336">
        <v>1298</v>
      </c>
      <c r="AR20" s="336" t="s">
        <v>56</v>
      </c>
      <c r="AS20" s="336" t="s">
        <v>56</v>
      </c>
      <c r="AT20" s="336" t="s">
        <v>56</v>
      </c>
      <c r="AU20" s="336">
        <v>1372</v>
      </c>
      <c r="AV20" s="336">
        <v>399</v>
      </c>
      <c r="AW20" s="336">
        <v>515</v>
      </c>
    </row>
    <row r="21" spans="1:54" ht="15.9" customHeight="1">
      <c r="A21" s="76" t="s">
        <v>161</v>
      </c>
      <c r="B21" s="69">
        <v>10</v>
      </c>
      <c r="C21" s="69"/>
      <c r="D21" s="77" t="s">
        <v>162</v>
      </c>
      <c r="E21" s="69" t="s">
        <v>116</v>
      </c>
      <c r="F21" s="539">
        <f t="shared" si="3"/>
        <v>6388.6456632000009</v>
      </c>
      <c r="G21" s="423" t="s">
        <v>56</v>
      </c>
      <c r="H21" s="429" t="s">
        <v>56</v>
      </c>
      <c r="I21" s="419">
        <f t="shared" si="4"/>
        <v>935</v>
      </c>
      <c r="J21" s="78">
        <f t="shared" si="4"/>
        <v>767.86800000000005</v>
      </c>
      <c r="K21" s="78">
        <f t="shared" si="4"/>
        <v>390.22800000000001</v>
      </c>
      <c r="L21" s="78">
        <f t="shared" si="4"/>
        <v>442.678</v>
      </c>
      <c r="M21" s="79" t="s">
        <v>56</v>
      </c>
      <c r="N21" s="78">
        <f t="shared" si="5"/>
        <v>607</v>
      </c>
      <c r="O21" s="78">
        <f t="shared" si="5"/>
        <v>2747</v>
      </c>
      <c r="P21" s="78">
        <f t="shared" si="5"/>
        <v>1333</v>
      </c>
      <c r="Q21" s="79" t="s">
        <v>56</v>
      </c>
      <c r="R21" s="79" t="s">
        <v>56</v>
      </c>
      <c r="S21" s="79" t="s">
        <v>56</v>
      </c>
      <c r="T21" s="78">
        <f t="shared" si="6"/>
        <v>1372</v>
      </c>
      <c r="U21" s="78">
        <f t="shared" si="6"/>
        <v>399</v>
      </c>
      <c r="V21" s="78">
        <f t="shared" si="6"/>
        <v>515</v>
      </c>
      <c r="W21" s="548" t="s">
        <v>889</v>
      </c>
      <c r="AC21" s="290" t="s">
        <v>161</v>
      </c>
      <c r="AD21" s="290">
        <v>10</v>
      </c>
      <c r="AE21" s="290"/>
      <c r="AF21" s="290" t="s">
        <v>162</v>
      </c>
      <c r="AG21" s="336">
        <v>6388.6456632000009</v>
      </c>
      <c r="AH21" s="336" t="s">
        <v>56</v>
      </c>
      <c r="AI21" s="336" t="s">
        <v>56</v>
      </c>
      <c r="AJ21" s="336">
        <v>935</v>
      </c>
      <c r="AK21" s="336">
        <v>767.86800000000005</v>
      </c>
      <c r="AL21" s="336">
        <v>390.22800000000001</v>
      </c>
      <c r="AM21" s="336">
        <v>442.678</v>
      </c>
      <c r="AN21" s="336" t="s">
        <v>56</v>
      </c>
      <c r="AO21" s="336">
        <v>607</v>
      </c>
      <c r="AP21" s="336">
        <v>2747</v>
      </c>
      <c r="AQ21" s="336">
        <v>1333</v>
      </c>
      <c r="AR21" s="336" t="s">
        <v>56</v>
      </c>
      <c r="AS21" s="336" t="s">
        <v>56</v>
      </c>
      <c r="AT21" s="336" t="s">
        <v>56</v>
      </c>
      <c r="AU21" s="336">
        <v>1372</v>
      </c>
      <c r="AV21" s="336">
        <v>399</v>
      </c>
      <c r="AW21" s="336">
        <v>515</v>
      </c>
    </row>
    <row r="22" spans="1:54" ht="15.9" customHeight="1">
      <c r="A22" s="521" t="s">
        <v>163</v>
      </c>
      <c r="B22" s="387">
        <v>15</v>
      </c>
      <c r="C22" s="387"/>
      <c r="D22" s="386" t="s">
        <v>164</v>
      </c>
      <c r="E22" s="387" t="s">
        <v>165</v>
      </c>
      <c r="F22" s="540">
        <f t="shared" si="3"/>
        <v>7459.1923504000006</v>
      </c>
      <c r="G22" s="524" t="s">
        <v>56</v>
      </c>
      <c r="H22" s="525" t="s">
        <v>56</v>
      </c>
      <c r="I22" s="523">
        <f t="shared" si="4"/>
        <v>935</v>
      </c>
      <c r="J22" s="390">
        <f t="shared" si="4"/>
        <v>767.86800000000005</v>
      </c>
      <c r="K22" s="390">
        <f t="shared" si="4"/>
        <v>390.22800000000001</v>
      </c>
      <c r="L22" s="390">
        <f t="shared" si="4"/>
        <v>442.678</v>
      </c>
      <c r="M22" s="389" t="s">
        <v>56</v>
      </c>
      <c r="N22" s="390">
        <f t="shared" si="5"/>
        <v>607</v>
      </c>
      <c r="O22" s="390">
        <f t="shared" si="5"/>
        <v>2808</v>
      </c>
      <c r="P22" s="390">
        <f t="shared" si="5"/>
        <v>1458</v>
      </c>
      <c r="Q22" s="389" t="s">
        <v>56</v>
      </c>
      <c r="R22" s="389" t="s">
        <v>56</v>
      </c>
      <c r="S22" s="389" t="s">
        <v>56</v>
      </c>
      <c r="T22" s="390">
        <f t="shared" si="6"/>
        <v>1372</v>
      </c>
      <c r="U22" s="390">
        <f t="shared" si="6"/>
        <v>399</v>
      </c>
      <c r="V22" s="390">
        <f t="shared" si="6"/>
        <v>515</v>
      </c>
      <c r="W22" s="550" t="s">
        <v>889</v>
      </c>
      <c r="AC22" s="290" t="s">
        <v>163</v>
      </c>
      <c r="AD22" s="290">
        <v>15</v>
      </c>
      <c r="AE22" s="290"/>
      <c r="AF22" s="290" t="s">
        <v>164</v>
      </c>
      <c r="AG22" s="336">
        <v>7459.1923504000006</v>
      </c>
      <c r="AH22" s="336" t="s">
        <v>56</v>
      </c>
      <c r="AI22" s="336" t="s">
        <v>56</v>
      </c>
      <c r="AJ22" s="336">
        <v>935</v>
      </c>
      <c r="AK22" s="336">
        <v>767.86800000000005</v>
      </c>
      <c r="AL22" s="336">
        <v>390.22800000000001</v>
      </c>
      <c r="AM22" s="336">
        <v>442.678</v>
      </c>
      <c r="AN22" s="336" t="s">
        <v>56</v>
      </c>
      <c r="AO22" s="336">
        <v>607</v>
      </c>
      <c r="AP22" s="336">
        <v>2808</v>
      </c>
      <c r="AQ22" s="336">
        <v>1458</v>
      </c>
      <c r="AR22" s="336" t="s">
        <v>56</v>
      </c>
      <c r="AS22" s="336" t="s">
        <v>56</v>
      </c>
      <c r="AT22" s="336" t="s">
        <v>56</v>
      </c>
      <c r="AU22" s="336">
        <v>1372</v>
      </c>
      <c r="AV22" s="336">
        <v>399</v>
      </c>
      <c r="AW22" s="336">
        <v>515</v>
      </c>
    </row>
    <row r="23" spans="1:54" ht="15.9" customHeight="1">
      <c r="A23" s="76" t="s">
        <v>166</v>
      </c>
      <c r="B23" s="69">
        <v>20</v>
      </c>
      <c r="C23" s="69"/>
      <c r="D23" s="77" t="s">
        <v>167</v>
      </c>
      <c r="E23" s="69" t="s">
        <v>168</v>
      </c>
      <c r="F23" s="539">
        <f t="shared" si="3"/>
        <v>8316.3202224000015</v>
      </c>
      <c r="G23" s="423" t="s">
        <v>56</v>
      </c>
      <c r="H23" s="429" t="s">
        <v>56</v>
      </c>
      <c r="I23" s="419">
        <f t="shared" si="4"/>
        <v>990</v>
      </c>
      <c r="J23" s="78">
        <f t="shared" si="4"/>
        <v>767.86800000000005</v>
      </c>
      <c r="K23" s="78">
        <f t="shared" si="4"/>
        <v>390.22800000000001</v>
      </c>
      <c r="L23" s="78">
        <f t="shared" si="4"/>
        <v>442.678</v>
      </c>
      <c r="M23" s="79" t="s">
        <v>56</v>
      </c>
      <c r="N23" s="78">
        <f t="shared" si="5"/>
        <v>607</v>
      </c>
      <c r="O23" s="78">
        <f t="shared" si="5"/>
        <v>2956</v>
      </c>
      <c r="P23" s="78">
        <f t="shared" si="5"/>
        <v>1458</v>
      </c>
      <c r="Q23" s="79" t="s">
        <v>56</v>
      </c>
      <c r="R23" s="79" t="s">
        <v>56</v>
      </c>
      <c r="S23" s="79" t="s">
        <v>56</v>
      </c>
      <c r="T23" s="78">
        <f t="shared" si="6"/>
        <v>1372</v>
      </c>
      <c r="U23" s="78">
        <f t="shared" si="6"/>
        <v>399</v>
      </c>
      <c r="V23" s="78">
        <f t="shared" si="6"/>
        <v>515</v>
      </c>
      <c r="W23" s="548" t="s">
        <v>889</v>
      </c>
      <c r="AC23" s="290" t="s">
        <v>166</v>
      </c>
      <c r="AD23" s="290">
        <v>20</v>
      </c>
      <c r="AE23" s="290"/>
      <c r="AF23" s="290" t="s">
        <v>167</v>
      </c>
      <c r="AG23" s="336">
        <v>8316.3202224000015</v>
      </c>
      <c r="AH23" s="336" t="s">
        <v>56</v>
      </c>
      <c r="AI23" s="336" t="s">
        <v>56</v>
      </c>
      <c r="AJ23" s="336">
        <v>990</v>
      </c>
      <c r="AK23" s="336">
        <v>767.86800000000005</v>
      </c>
      <c r="AL23" s="336">
        <v>390.22800000000001</v>
      </c>
      <c r="AM23" s="336">
        <v>442.678</v>
      </c>
      <c r="AN23" s="336" t="s">
        <v>56</v>
      </c>
      <c r="AO23" s="336">
        <v>607</v>
      </c>
      <c r="AP23" s="336">
        <v>2956</v>
      </c>
      <c r="AQ23" s="336">
        <v>1458</v>
      </c>
      <c r="AR23" s="336" t="s">
        <v>56</v>
      </c>
      <c r="AS23" s="336" t="s">
        <v>56</v>
      </c>
      <c r="AT23" s="336" t="s">
        <v>56</v>
      </c>
      <c r="AU23" s="336">
        <v>1372</v>
      </c>
      <c r="AV23" s="336">
        <v>399</v>
      </c>
      <c r="AW23" s="336">
        <v>515</v>
      </c>
    </row>
    <row r="24" spans="1:54" ht="15.9" customHeight="1">
      <c r="A24" s="521" t="s">
        <v>169</v>
      </c>
      <c r="B24" s="387">
        <v>25</v>
      </c>
      <c r="C24" s="387"/>
      <c r="D24" s="386" t="s">
        <v>170</v>
      </c>
      <c r="E24" s="387" t="s">
        <v>171</v>
      </c>
      <c r="F24" s="540">
        <f t="shared" si="3"/>
        <v>9197.2800664000006</v>
      </c>
      <c r="G24" s="524" t="s">
        <v>56</v>
      </c>
      <c r="H24" s="525" t="s">
        <v>56</v>
      </c>
      <c r="I24" s="523">
        <f t="shared" si="4"/>
        <v>990</v>
      </c>
      <c r="J24" s="390">
        <f t="shared" si="4"/>
        <v>767.86800000000005</v>
      </c>
      <c r="K24" s="390">
        <f t="shared" si="4"/>
        <v>390.22800000000001</v>
      </c>
      <c r="L24" s="390">
        <f t="shared" si="4"/>
        <v>442.678</v>
      </c>
      <c r="M24" s="389" t="s">
        <v>56</v>
      </c>
      <c r="N24" s="390">
        <f t="shared" si="5"/>
        <v>607</v>
      </c>
      <c r="O24" s="390">
        <f t="shared" si="5"/>
        <v>3194</v>
      </c>
      <c r="P24" s="390">
        <f t="shared" si="5"/>
        <v>1458</v>
      </c>
      <c r="Q24" s="389" t="s">
        <v>56</v>
      </c>
      <c r="R24" s="389" t="s">
        <v>56</v>
      </c>
      <c r="S24" s="389" t="s">
        <v>56</v>
      </c>
      <c r="T24" s="390">
        <f t="shared" si="6"/>
        <v>1372</v>
      </c>
      <c r="U24" s="390">
        <f t="shared" si="6"/>
        <v>399</v>
      </c>
      <c r="V24" s="390">
        <f t="shared" si="6"/>
        <v>515</v>
      </c>
      <c r="W24" s="550" t="s">
        <v>889</v>
      </c>
      <c r="AC24" s="290" t="s">
        <v>169</v>
      </c>
      <c r="AD24" s="290">
        <v>25</v>
      </c>
      <c r="AE24" s="290"/>
      <c r="AF24" s="290" t="s">
        <v>170</v>
      </c>
      <c r="AG24" s="336">
        <v>9197.2800664000006</v>
      </c>
      <c r="AH24" s="336" t="s">
        <v>56</v>
      </c>
      <c r="AI24" s="336" t="s">
        <v>56</v>
      </c>
      <c r="AJ24" s="336">
        <v>990</v>
      </c>
      <c r="AK24" s="336">
        <v>767.86800000000005</v>
      </c>
      <c r="AL24" s="336">
        <v>390.22800000000001</v>
      </c>
      <c r="AM24" s="336">
        <v>442.678</v>
      </c>
      <c r="AN24" s="336" t="s">
        <v>56</v>
      </c>
      <c r="AO24" s="336">
        <v>607</v>
      </c>
      <c r="AP24" s="336">
        <v>3194</v>
      </c>
      <c r="AQ24" s="336">
        <v>1458</v>
      </c>
      <c r="AR24" s="336" t="s">
        <v>56</v>
      </c>
      <c r="AS24" s="336" t="s">
        <v>56</v>
      </c>
      <c r="AT24" s="336" t="s">
        <v>56</v>
      </c>
      <c r="AU24" s="336">
        <v>1372</v>
      </c>
      <c r="AV24" s="336">
        <v>399</v>
      </c>
      <c r="AW24" s="336">
        <v>515</v>
      </c>
    </row>
    <row r="25" spans="1:54" customFormat="1" ht="15.9" hidden="1" customHeight="1">
      <c r="A25" s="33" t="s">
        <v>172</v>
      </c>
      <c r="B25" s="264"/>
      <c r="C25" s="21"/>
      <c r="D25" s="21"/>
      <c r="E25" s="21"/>
      <c r="F25" s="546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557"/>
      <c r="AC25" t="s">
        <v>173</v>
      </c>
      <c r="AF25" s="318"/>
      <c r="AG25" s="318"/>
      <c r="AH25" s="318"/>
      <c r="AI25" s="318"/>
      <c r="AJ25" s="318"/>
      <c r="AK25" s="318"/>
      <c r="AL25" s="36"/>
      <c r="AM25" s="36"/>
      <c r="AN25" s="36"/>
      <c r="AO25" s="36"/>
      <c r="AP25" s="36"/>
      <c r="AQ25" s="227"/>
      <c r="AR25" s="336"/>
      <c r="AS25" s="336"/>
      <c r="AT25" s="336"/>
      <c r="AU25" s="227"/>
      <c r="AV25" s="227"/>
      <c r="AW25" s="227"/>
      <c r="AX25" s="227"/>
      <c r="BB25" s="36"/>
    </row>
    <row r="26" spans="1:54" customFormat="1" hidden="1">
      <c r="A26" s="161" t="s">
        <v>174</v>
      </c>
      <c r="B26" s="163">
        <v>30</v>
      </c>
      <c r="C26" s="163"/>
      <c r="D26" s="418" t="str">
        <f t="shared" ref="D26:D29" si="7">AF26</f>
        <v>3R, 30HP, Phase Converting, 460V, VFD</v>
      </c>
      <c r="E26" s="163" t="s">
        <v>150</v>
      </c>
      <c r="F26" s="539">
        <f>+IF($B$3="Yes",AG26*(1+$AC$50),AG26)*$B$2</f>
        <v>10362.738226100002</v>
      </c>
      <c r="G26" s="423" t="s">
        <v>56</v>
      </c>
      <c r="H26" s="429" t="s">
        <v>56</v>
      </c>
      <c r="I26" s="78">
        <f t="shared" ref="I26:L29" si="8">+IF($B$3="Yes",AJ26*(1+$AC$50),AJ26)*$B$2</f>
        <v>1266</v>
      </c>
      <c r="J26" s="78">
        <f t="shared" si="8"/>
        <v>767.86800000000005</v>
      </c>
      <c r="K26" s="78">
        <f t="shared" si="8"/>
        <v>390.22800000000001</v>
      </c>
      <c r="L26" s="78">
        <f t="shared" si="8"/>
        <v>442.678</v>
      </c>
      <c r="M26" s="79" t="s">
        <v>56</v>
      </c>
      <c r="N26" s="78">
        <f>+IF($B$3="Yes",AO26*(1+$AC$50),AO26)*$B$2</f>
        <v>607</v>
      </c>
      <c r="O26" s="168" t="str">
        <f>IFERROR(AP26*$B$3*IF($B$4="Yes",1+$AD$1,1),AP26)</f>
        <v>-</v>
      </c>
      <c r="P26" s="78">
        <f>+IF($B$3="Yes",AQ26*(1+$AC$50),AQ26)*$B$2</f>
        <v>1623</v>
      </c>
      <c r="Q26" s="168" t="s">
        <v>56</v>
      </c>
      <c r="R26" s="168" t="s">
        <v>56</v>
      </c>
      <c r="S26" s="168" t="s">
        <v>56</v>
      </c>
      <c r="T26" s="78">
        <f>+IF($B$3="Yes",AU26*(1+$AC$50),AU26)*$B$2</f>
        <v>1372.0919999999999</v>
      </c>
      <c r="U26" s="79" t="s">
        <v>56</v>
      </c>
      <c r="V26" s="78">
        <f>+IF($B$3="Yes",AW26*(1+$AC$50),AW26)*$B$2</f>
        <v>694</v>
      </c>
      <c r="W26" s="548" t="s">
        <v>890</v>
      </c>
      <c r="X26" s="14"/>
      <c r="Y26" s="14"/>
      <c r="Z26" s="14"/>
      <c r="AC26" t="s">
        <v>174</v>
      </c>
      <c r="AD26">
        <v>30</v>
      </c>
      <c r="AF26" s="77" t="s">
        <v>175</v>
      </c>
      <c r="AG26" s="318">
        <v>10362.738226100002</v>
      </c>
      <c r="AH26" s="336" t="s">
        <v>56</v>
      </c>
      <c r="AI26" s="336" t="s">
        <v>56</v>
      </c>
      <c r="AJ26" s="318">
        <v>1266</v>
      </c>
      <c r="AK26" s="336">
        <v>767.86800000000005</v>
      </c>
      <c r="AL26" s="336">
        <v>390.22800000000001</v>
      </c>
      <c r="AM26" s="336">
        <v>442.678</v>
      </c>
      <c r="AN26" s="336" t="s">
        <v>56</v>
      </c>
      <c r="AO26" s="36">
        <v>607</v>
      </c>
      <c r="AP26" s="227" t="s">
        <v>56</v>
      </c>
      <c r="AQ26" s="227">
        <v>1623</v>
      </c>
      <c r="AR26" s="336" t="s">
        <v>56</v>
      </c>
      <c r="AS26" s="336" t="s">
        <v>56</v>
      </c>
      <c r="AT26" s="336" t="s">
        <v>56</v>
      </c>
      <c r="AU26" s="227">
        <v>1372.0919999999999</v>
      </c>
      <c r="AV26" s="227" t="s">
        <v>56</v>
      </c>
      <c r="AW26" s="227">
        <v>694</v>
      </c>
      <c r="AX26" t="s">
        <v>176</v>
      </c>
      <c r="AY26" t="s">
        <v>176</v>
      </c>
      <c r="AZ26" s="422"/>
      <c r="BA26" s="36"/>
    </row>
    <row r="27" spans="1:54" customFormat="1" hidden="1">
      <c r="A27" s="358" t="s">
        <v>178</v>
      </c>
      <c r="B27" s="359">
        <v>50</v>
      </c>
      <c r="C27" s="359"/>
      <c r="D27" s="526" t="str">
        <f t="shared" si="7"/>
        <v>3R, 50HP, Phase Converting, 460V, VFD</v>
      </c>
      <c r="E27" s="359" t="s">
        <v>179</v>
      </c>
      <c r="F27" s="540">
        <f>+IF($B$3="Yes",AG27*(1+$AC$50),AG27)*$B$2</f>
        <v>14602.0938138</v>
      </c>
      <c r="G27" s="524" t="s">
        <v>56</v>
      </c>
      <c r="H27" s="525" t="s">
        <v>56</v>
      </c>
      <c r="I27" s="390">
        <f t="shared" si="8"/>
        <v>1567</v>
      </c>
      <c r="J27" s="390">
        <f t="shared" si="8"/>
        <v>767.86800000000005</v>
      </c>
      <c r="K27" s="390">
        <f t="shared" si="8"/>
        <v>390.22800000000001</v>
      </c>
      <c r="L27" s="390">
        <f t="shared" si="8"/>
        <v>442.678</v>
      </c>
      <c r="M27" s="389" t="s">
        <v>56</v>
      </c>
      <c r="N27" s="390">
        <f>+IF($B$3="Yes",AO27*(1+$AC$50),AO27)*$B$2</f>
        <v>607</v>
      </c>
      <c r="O27" s="254" t="str">
        <f>IFERROR(AP27*$B$3*IF($B$4="Yes",1+$AD$1,1),AP27)</f>
        <v>-</v>
      </c>
      <c r="P27" s="390">
        <f>+IF($B$3="Yes",AQ27*(1+$AC$50),AQ27)*$B$2</f>
        <v>2346</v>
      </c>
      <c r="Q27" s="254" t="s">
        <v>56</v>
      </c>
      <c r="R27" s="254" t="s">
        <v>56</v>
      </c>
      <c r="S27" s="254" t="s">
        <v>56</v>
      </c>
      <c r="T27" s="390">
        <f>+IF($B$3="Yes",AU27*(1+$AC$50),AU27)*$B$2</f>
        <v>1372.0919999999999</v>
      </c>
      <c r="U27" s="389" t="s">
        <v>56</v>
      </c>
      <c r="V27" s="390">
        <f>+IF($B$3="Yes",AW27*(1+$AC$50),AW27)*$B$2</f>
        <v>694</v>
      </c>
      <c r="W27" s="550" t="s">
        <v>890</v>
      </c>
      <c r="X27" s="14"/>
      <c r="Y27" s="14"/>
      <c r="Z27" s="14"/>
      <c r="AC27" t="s">
        <v>178</v>
      </c>
      <c r="AD27">
        <v>50</v>
      </c>
      <c r="AF27" s="77" t="s">
        <v>180</v>
      </c>
      <c r="AG27" s="318">
        <v>14602.0938138</v>
      </c>
      <c r="AH27" s="336" t="s">
        <v>56</v>
      </c>
      <c r="AI27" s="336" t="s">
        <v>56</v>
      </c>
      <c r="AJ27" s="318">
        <v>1567</v>
      </c>
      <c r="AK27" s="336">
        <v>767.86800000000005</v>
      </c>
      <c r="AL27" s="336">
        <v>390.22800000000001</v>
      </c>
      <c r="AM27" s="336">
        <v>442.678</v>
      </c>
      <c r="AN27" s="336" t="s">
        <v>56</v>
      </c>
      <c r="AO27" s="36">
        <v>607</v>
      </c>
      <c r="AP27" s="227" t="s">
        <v>56</v>
      </c>
      <c r="AQ27" s="227">
        <v>2346</v>
      </c>
      <c r="AR27" s="336" t="s">
        <v>56</v>
      </c>
      <c r="AS27" s="336" t="s">
        <v>56</v>
      </c>
      <c r="AT27" s="336" t="s">
        <v>56</v>
      </c>
      <c r="AU27" s="227">
        <v>1372.0919999999999</v>
      </c>
      <c r="AV27" s="227" t="s">
        <v>56</v>
      </c>
      <c r="AW27" s="227">
        <v>694</v>
      </c>
      <c r="AX27" t="s">
        <v>176</v>
      </c>
      <c r="AY27" t="s">
        <v>176</v>
      </c>
      <c r="AZ27" s="422"/>
      <c r="BA27" s="36"/>
    </row>
    <row r="28" spans="1:54" customFormat="1" hidden="1">
      <c r="A28" s="161" t="s">
        <v>182</v>
      </c>
      <c r="B28" s="163">
        <v>75</v>
      </c>
      <c r="C28" s="163"/>
      <c r="D28" s="418" t="str">
        <f t="shared" si="7"/>
        <v>3R, 75HP, Phase Converting, 460V, VFD</v>
      </c>
      <c r="E28" s="163" t="s">
        <v>183</v>
      </c>
      <c r="F28" s="539">
        <f>+IF($B$3="Yes",AG28*(1+$AC$50),AG28)*$B$2</f>
        <v>20609.249514299998</v>
      </c>
      <c r="G28" s="423" t="s">
        <v>56</v>
      </c>
      <c r="H28" s="429" t="s">
        <v>56</v>
      </c>
      <c r="I28" s="78">
        <f t="shared" si="8"/>
        <v>1577</v>
      </c>
      <c r="J28" s="78">
        <f t="shared" si="8"/>
        <v>767.86800000000005</v>
      </c>
      <c r="K28" s="78">
        <f t="shared" si="8"/>
        <v>390.22800000000001</v>
      </c>
      <c r="L28" s="78">
        <f t="shared" si="8"/>
        <v>442.678</v>
      </c>
      <c r="M28" s="79" t="s">
        <v>56</v>
      </c>
      <c r="N28" s="78">
        <f>+IF($B$3="Yes",AO28*(1+$AC$50),AO28)*$B$2</f>
        <v>607</v>
      </c>
      <c r="O28" s="168" t="str">
        <f>IFERROR(AP28*$B$3*IF($B$4="Yes",1+$AD$1,1),AP28)</f>
        <v>-</v>
      </c>
      <c r="P28" s="78">
        <f>+IF($B$3="Yes",AQ28*(1+$AC$50),AQ28)*$B$2</f>
        <v>3048</v>
      </c>
      <c r="Q28" s="168" t="s">
        <v>56</v>
      </c>
      <c r="R28" s="168" t="s">
        <v>56</v>
      </c>
      <c r="S28" s="168" t="s">
        <v>56</v>
      </c>
      <c r="T28" s="78">
        <f>+IF($B$3="Yes",AU28*(1+$AC$50),AU28)*$B$2</f>
        <v>1372.0919999999999</v>
      </c>
      <c r="U28" s="79" t="s">
        <v>56</v>
      </c>
      <c r="V28" s="78">
        <f>+IF($B$3="Yes",AW28*(1+$AC$50),AW28)*$B$2</f>
        <v>694</v>
      </c>
      <c r="W28" s="548" t="s">
        <v>890</v>
      </c>
      <c r="X28" s="14"/>
      <c r="Y28" s="14"/>
      <c r="Z28" s="14"/>
      <c r="AC28" t="s">
        <v>182</v>
      </c>
      <c r="AD28">
        <v>75</v>
      </c>
      <c r="AF28" s="77" t="s">
        <v>184</v>
      </c>
      <c r="AG28" s="318">
        <v>20609.249514299998</v>
      </c>
      <c r="AH28" s="336" t="s">
        <v>56</v>
      </c>
      <c r="AI28" s="336" t="s">
        <v>56</v>
      </c>
      <c r="AJ28" s="318">
        <v>1577</v>
      </c>
      <c r="AK28" s="336">
        <v>767.86800000000005</v>
      </c>
      <c r="AL28" s="336">
        <v>390.22800000000001</v>
      </c>
      <c r="AM28" s="336">
        <v>442.678</v>
      </c>
      <c r="AN28" s="336" t="s">
        <v>56</v>
      </c>
      <c r="AO28" s="36">
        <v>607</v>
      </c>
      <c r="AP28" s="227" t="s">
        <v>56</v>
      </c>
      <c r="AQ28" s="227">
        <v>3048</v>
      </c>
      <c r="AR28" s="336" t="s">
        <v>56</v>
      </c>
      <c r="AS28" s="336" t="s">
        <v>56</v>
      </c>
      <c r="AT28" s="336" t="s">
        <v>56</v>
      </c>
      <c r="AU28" s="227">
        <v>1372.0919999999999</v>
      </c>
      <c r="AV28" s="227" t="s">
        <v>56</v>
      </c>
      <c r="AW28" s="227">
        <v>694</v>
      </c>
      <c r="AX28" t="s">
        <v>176</v>
      </c>
      <c r="AY28" t="s">
        <v>176</v>
      </c>
      <c r="AZ28" s="422"/>
      <c r="BA28" s="36"/>
    </row>
    <row r="29" spans="1:54" customFormat="1" hidden="1">
      <c r="A29" s="358" t="s">
        <v>185</v>
      </c>
      <c r="B29" s="359">
        <v>100</v>
      </c>
      <c r="C29" s="359"/>
      <c r="D29" s="526" t="str">
        <f t="shared" si="7"/>
        <v>3R, 100HP, Phase Converting, 460V, VFD</v>
      </c>
      <c r="E29" s="359" t="s">
        <v>186</v>
      </c>
      <c r="F29" s="540">
        <f>+IF($B$3="Yes",AG29*(1+$AC$50),AG29)*$B$2</f>
        <v>27933.3</v>
      </c>
      <c r="G29" s="524" t="s">
        <v>56</v>
      </c>
      <c r="H29" s="525" t="s">
        <v>56</v>
      </c>
      <c r="I29" s="390">
        <f t="shared" si="8"/>
        <v>2715</v>
      </c>
      <c r="J29" s="390">
        <f t="shared" si="8"/>
        <v>767.86800000000005</v>
      </c>
      <c r="K29" s="390">
        <f t="shared" si="8"/>
        <v>390.22800000000001</v>
      </c>
      <c r="L29" s="390">
        <f t="shared" si="8"/>
        <v>442.678</v>
      </c>
      <c r="M29" s="389" t="s">
        <v>56</v>
      </c>
      <c r="N29" s="390">
        <f>+IF($B$3="Yes",AO29*(1+$AC$50),AO29)*$B$2</f>
        <v>607</v>
      </c>
      <c r="O29" s="254" t="str">
        <f>IFERROR(AP29*$B$3*IF($B$4="Yes",1+$AD$1,1),AP29)</f>
        <v>-</v>
      </c>
      <c r="P29" s="390">
        <f>+IF($B$3="Yes",AQ29*(1+$AC$50),AQ29)*$B$2</f>
        <v>3428</v>
      </c>
      <c r="Q29" s="254" t="s">
        <v>56</v>
      </c>
      <c r="R29" s="254" t="s">
        <v>56</v>
      </c>
      <c r="S29" s="254" t="s">
        <v>56</v>
      </c>
      <c r="T29" s="390">
        <f>+IF($B$3="Yes",AU29*(1+$AC$50),AU29)*$B$2</f>
        <v>1372.0919999999999</v>
      </c>
      <c r="U29" s="389" t="s">
        <v>56</v>
      </c>
      <c r="V29" s="390">
        <f>+IF($B$3="Yes",AW29*(1+$AC$50),AW29)*$B$2</f>
        <v>694</v>
      </c>
      <c r="W29" s="550" t="s">
        <v>890</v>
      </c>
      <c r="X29" s="14"/>
      <c r="Y29" s="14"/>
      <c r="Z29" s="14"/>
      <c r="AC29" t="s">
        <v>185</v>
      </c>
      <c r="AD29">
        <v>100</v>
      </c>
      <c r="AF29" s="77" t="s">
        <v>187</v>
      </c>
      <c r="AG29" s="318">
        <v>27933.3</v>
      </c>
      <c r="AH29" s="336" t="s">
        <v>56</v>
      </c>
      <c r="AI29" s="336" t="s">
        <v>56</v>
      </c>
      <c r="AJ29" s="318">
        <v>2715</v>
      </c>
      <c r="AK29" s="336">
        <v>767.86800000000005</v>
      </c>
      <c r="AL29" s="336">
        <v>390.22800000000001</v>
      </c>
      <c r="AM29" s="336">
        <v>442.678</v>
      </c>
      <c r="AN29" s="336" t="s">
        <v>56</v>
      </c>
      <c r="AO29" s="36">
        <v>607</v>
      </c>
      <c r="AP29" s="227" t="s">
        <v>56</v>
      </c>
      <c r="AQ29" s="227">
        <v>3428</v>
      </c>
      <c r="AR29" s="336" t="s">
        <v>56</v>
      </c>
      <c r="AS29" s="336" t="s">
        <v>56</v>
      </c>
      <c r="AT29" s="336" t="s">
        <v>56</v>
      </c>
      <c r="AU29" s="227">
        <v>1372.0919999999999</v>
      </c>
      <c r="AV29" s="227" t="s">
        <v>56</v>
      </c>
      <c r="AW29" s="227">
        <v>694</v>
      </c>
      <c r="AX29" t="s">
        <v>176</v>
      </c>
      <c r="AY29" t="s">
        <v>176</v>
      </c>
      <c r="AZ29" s="422"/>
      <c r="BA29" s="36"/>
    </row>
    <row r="30" spans="1:54" customFormat="1" ht="15.9" customHeight="1">
      <c r="A30" s="33" t="s">
        <v>188</v>
      </c>
      <c r="B30" s="264"/>
      <c r="C30" s="21"/>
      <c r="D30" s="21"/>
      <c r="E30" s="21"/>
      <c r="F30" s="546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557"/>
      <c r="AC30" t="s">
        <v>189</v>
      </c>
      <c r="AF30" s="318"/>
      <c r="AG30" s="318"/>
      <c r="AH30" s="318"/>
      <c r="AI30" s="318"/>
      <c r="AJ30" s="318"/>
      <c r="AK30" s="318"/>
      <c r="AL30" s="36"/>
      <c r="AM30" s="36"/>
      <c r="AN30" s="36"/>
      <c r="AO30" s="36"/>
      <c r="AP30" s="36"/>
      <c r="AQ30" s="227"/>
      <c r="AR30" s="227"/>
      <c r="AS30" s="227"/>
      <c r="AT30" s="227"/>
      <c r="AU30" s="227"/>
      <c r="AV30" s="227"/>
      <c r="AW30" s="227"/>
      <c r="AX30" s="227"/>
      <c r="BB30" s="36"/>
    </row>
    <row r="31" spans="1:54" customFormat="1">
      <c r="A31" s="161" t="s">
        <v>190</v>
      </c>
      <c r="B31" s="163">
        <v>10</v>
      </c>
      <c r="C31" s="163"/>
      <c r="D31" s="418" t="str">
        <f t="shared" ref="D31:D38" si="9">AF31</f>
        <v>3R, 10HP, Phase Converting, 460V, VFD</v>
      </c>
      <c r="E31" s="163" t="s">
        <v>116</v>
      </c>
      <c r="F31" s="539">
        <f t="shared" ref="F31:S36" si="10">+IF($B$3="Yes",AG31*(1+$AC$50),AG31)*$B$2</f>
        <v>8467.5455999999995</v>
      </c>
      <c r="G31" s="419">
        <f t="shared" si="10"/>
        <v>6315</v>
      </c>
      <c r="H31" s="432">
        <f t="shared" si="10"/>
        <v>10648</v>
      </c>
      <c r="I31" s="78">
        <f t="shared" si="10"/>
        <v>935</v>
      </c>
      <c r="J31" s="78">
        <f t="shared" si="10"/>
        <v>767.86800000000005</v>
      </c>
      <c r="K31" s="78">
        <f t="shared" si="10"/>
        <v>390.22800000000001</v>
      </c>
      <c r="L31" s="78">
        <f t="shared" si="10"/>
        <v>442.678</v>
      </c>
      <c r="M31" s="78">
        <f t="shared" si="10"/>
        <v>808</v>
      </c>
      <c r="N31" s="78">
        <f t="shared" si="10"/>
        <v>607</v>
      </c>
      <c r="O31" s="78">
        <f t="shared" si="10"/>
        <v>2747</v>
      </c>
      <c r="P31" s="78">
        <f t="shared" si="10"/>
        <v>1333</v>
      </c>
      <c r="Q31" s="78">
        <f t="shared" si="10"/>
        <v>561</v>
      </c>
      <c r="R31" s="78">
        <f t="shared" si="10"/>
        <v>914</v>
      </c>
      <c r="S31" s="78">
        <f t="shared" si="10"/>
        <v>1042</v>
      </c>
      <c r="T31" s="78">
        <f t="shared" ref="T31:T38" si="11">+IF($B$3="Yes",AU31*(1+$AC$50),AU31)*$B$2</f>
        <v>1372.0919999999999</v>
      </c>
      <c r="U31" s="79" t="s">
        <v>56</v>
      </c>
      <c r="V31" s="78">
        <f t="shared" ref="V31:V38" si="12">+IF($B$3="Yes",AW31*(1+$AC$50),AW31)*$B$2</f>
        <v>798</v>
      </c>
      <c r="W31" s="548" t="s">
        <v>891</v>
      </c>
      <c r="X31" s="14"/>
      <c r="Y31" s="14"/>
      <c r="Z31" s="14"/>
      <c r="AC31" t="s">
        <v>190</v>
      </c>
      <c r="AD31">
        <v>10</v>
      </c>
      <c r="AF31" s="77" t="s">
        <v>162</v>
      </c>
      <c r="AG31" s="318">
        <v>8467.5455999999995</v>
      </c>
      <c r="AH31" s="318">
        <v>6315</v>
      </c>
      <c r="AI31" s="318">
        <v>10648</v>
      </c>
      <c r="AJ31" s="318">
        <v>935</v>
      </c>
      <c r="AK31" s="336">
        <v>767.86800000000005</v>
      </c>
      <c r="AL31" s="336">
        <v>390.22800000000001</v>
      </c>
      <c r="AM31" s="336">
        <v>442.678</v>
      </c>
      <c r="AN31" s="336">
        <v>808</v>
      </c>
      <c r="AO31" s="36">
        <v>607</v>
      </c>
      <c r="AP31" s="227">
        <v>2747</v>
      </c>
      <c r="AQ31" s="227">
        <v>1333</v>
      </c>
      <c r="AR31" s="336">
        <v>561</v>
      </c>
      <c r="AS31" s="336">
        <v>914</v>
      </c>
      <c r="AT31" s="336">
        <v>1042</v>
      </c>
      <c r="AU31" s="227">
        <v>1372.0919999999999</v>
      </c>
      <c r="AV31" s="227" t="s">
        <v>56</v>
      </c>
      <c r="AW31" s="227">
        <v>798</v>
      </c>
      <c r="AX31" t="s">
        <v>176</v>
      </c>
      <c r="AY31" t="s">
        <v>176</v>
      </c>
      <c r="AZ31" s="422"/>
      <c r="BA31" s="36"/>
    </row>
    <row r="32" spans="1:54" customFormat="1">
      <c r="A32" s="358" t="s">
        <v>191</v>
      </c>
      <c r="B32" s="359">
        <v>15</v>
      </c>
      <c r="C32" s="359"/>
      <c r="D32" s="526" t="str">
        <f t="shared" si="9"/>
        <v>3R, 15HP, Phase Converting, 460V, VFD</v>
      </c>
      <c r="E32" s="359" t="s">
        <v>192</v>
      </c>
      <c r="F32" s="540">
        <f t="shared" si="10"/>
        <v>10972.080098099999</v>
      </c>
      <c r="G32" s="523">
        <f t="shared" si="10"/>
        <v>6315</v>
      </c>
      <c r="H32" s="527">
        <f t="shared" si="10"/>
        <v>10648</v>
      </c>
      <c r="I32" s="390">
        <f t="shared" si="10"/>
        <v>935</v>
      </c>
      <c r="J32" s="390">
        <f t="shared" si="10"/>
        <v>767.86800000000005</v>
      </c>
      <c r="K32" s="390">
        <f t="shared" si="10"/>
        <v>390.22800000000001</v>
      </c>
      <c r="L32" s="390">
        <f t="shared" si="10"/>
        <v>442.678</v>
      </c>
      <c r="M32" s="390">
        <f t="shared" si="10"/>
        <v>832</v>
      </c>
      <c r="N32" s="390">
        <f t="shared" si="10"/>
        <v>607</v>
      </c>
      <c r="O32" s="390">
        <f t="shared" si="10"/>
        <v>2808</v>
      </c>
      <c r="P32" s="390">
        <f t="shared" si="10"/>
        <v>1458</v>
      </c>
      <c r="Q32" s="390">
        <f t="shared" si="10"/>
        <v>561</v>
      </c>
      <c r="R32" s="390">
        <f t="shared" si="10"/>
        <v>914</v>
      </c>
      <c r="S32" s="390">
        <f t="shared" si="10"/>
        <v>1042</v>
      </c>
      <c r="T32" s="390">
        <f t="shared" si="11"/>
        <v>1372.0919999999999</v>
      </c>
      <c r="U32" s="389" t="s">
        <v>56</v>
      </c>
      <c r="V32" s="390">
        <f t="shared" si="12"/>
        <v>798</v>
      </c>
      <c r="W32" s="550" t="s">
        <v>891</v>
      </c>
      <c r="X32" s="14"/>
      <c r="Y32" s="14"/>
      <c r="Z32" s="14"/>
      <c r="AC32" t="s">
        <v>191</v>
      </c>
      <c r="AD32">
        <v>15</v>
      </c>
      <c r="AF32" s="77" t="s">
        <v>164</v>
      </c>
      <c r="AG32" s="318">
        <v>10972.080098099999</v>
      </c>
      <c r="AH32" s="318">
        <v>6315</v>
      </c>
      <c r="AI32" s="318">
        <v>10648</v>
      </c>
      <c r="AJ32" s="318">
        <v>935</v>
      </c>
      <c r="AK32" s="336">
        <v>767.86800000000005</v>
      </c>
      <c r="AL32" s="336">
        <v>390.22800000000001</v>
      </c>
      <c r="AM32" s="336">
        <v>442.678</v>
      </c>
      <c r="AN32" s="336">
        <v>832</v>
      </c>
      <c r="AO32" s="36">
        <v>607</v>
      </c>
      <c r="AP32" s="227">
        <v>2808</v>
      </c>
      <c r="AQ32" s="227">
        <v>1458</v>
      </c>
      <c r="AR32" s="336">
        <v>561</v>
      </c>
      <c r="AS32" s="336">
        <v>914</v>
      </c>
      <c r="AT32" s="336">
        <v>1042</v>
      </c>
      <c r="AU32" s="227">
        <v>1372.0919999999999</v>
      </c>
      <c r="AV32" s="227" t="s">
        <v>56</v>
      </c>
      <c r="AW32" s="227">
        <v>798</v>
      </c>
      <c r="AX32" t="s">
        <v>176</v>
      </c>
      <c r="AY32" t="s">
        <v>176</v>
      </c>
      <c r="AZ32" s="422"/>
      <c r="BA32" s="36"/>
    </row>
    <row r="33" spans="1:53" customFormat="1">
      <c r="A33" s="161" t="s">
        <v>193</v>
      </c>
      <c r="B33" s="163">
        <v>20</v>
      </c>
      <c r="C33" s="163"/>
      <c r="D33" s="418" t="str">
        <f t="shared" si="9"/>
        <v>3R, 20HP, Phase Converting, 460V, VFD</v>
      </c>
      <c r="E33" s="163" t="s">
        <v>168</v>
      </c>
      <c r="F33" s="539">
        <f t="shared" si="10"/>
        <v>12081.320229599998</v>
      </c>
      <c r="G33" s="419">
        <f t="shared" si="10"/>
        <v>6315</v>
      </c>
      <c r="H33" s="432">
        <f t="shared" si="10"/>
        <v>10648</v>
      </c>
      <c r="I33" s="78">
        <f t="shared" si="10"/>
        <v>990</v>
      </c>
      <c r="J33" s="78">
        <f t="shared" si="10"/>
        <v>767.86800000000005</v>
      </c>
      <c r="K33" s="78">
        <f t="shared" si="10"/>
        <v>390.22800000000001</v>
      </c>
      <c r="L33" s="78">
        <f t="shared" si="10"/>
        <v>442.678</v>
      </c>
      <c r="M33" s="78">
        <f t="shared" si="10"/>
        <v>951</v>
      </c>
      <c r="N33" s="78">
        <f t="shared" si="10"/>
        <v>607</v>
      </c>
      <c r="O33" s="78">
        <f t="shared" si="10"/>
        <v>2956</v>
      </c>
      <c r="P33" s="78">
        <f t="shared" si="10"/>
        <v>1581</v>
      </c>
      <c r="Q33" s="78">
        <f t="shared" si="10"/>
        <v>561</v>
      </c>
      <c r="R33" s="78">
        <f t="shared" si="10"/>
        <v>914</v>
      </c>
      <c r="S33" s="78">
        <f t="shared" si="10"/>
        <v>1042</v>
      </c>
      <c r="T33" s="78">
        <f t="shared" si="11"/>
        <v>1372.0919999999999</v>
      </c>
      <c r="U33" s="79" t="s">
        <v>56</v>
      </c>
      <c r="V33" s="78">
        <f t="shared" si="12"/>
        <v>798</v>
      </c>
      <c r="W33" s="548" t="s">
        <v>891</v>
      </c>
      <c r="X33" s="14"/>
      <c r="Y33" s="14"/>
      <c r="Z33" s="14"/>
      <c r="AC33" t="s">
        <v>193</v>
      </c>
      <c r="AD33">
        <v>20</v>
      </c>
      <c r="AF33" s="77" t="s">
        <v>167</v>
      </c>
      <c r="AG33" s="318">
        <v>12081.320229599998</v>
      </c>
      <c r="AH33" s="318">
        <v>6315</v>
      </c>
      <c r="AI33" s="318">
        <v>10648</v>
      </c>
      <c r="AJ33" s="318">
        <v>990</v>
      </c>
      <c r="AK33" s="336">
        <v>767.86800000000005</v>
      </c>
      <c r="AL33" s="336">
        <v>390.22800000000001</v>
      </c>
      <c r="AM33" s="336">
        <v>442.678</v>
      </c>
      <c r="AN33" s="336">
        <v>951</v>
      </c>
      <c r="AO33" s="36">
        <v>607</v>
      </c>
      <c r="AP33" s="227">
        <v>2956</v>
      </c>
      <c r="AQ33" s="227">
        <v>1581</v>
      </c>
      <c r="AR33" s="336">
        <v>561</v>
      </c>
      <c r="AS33" s="336">
        <v>914</v>
      </c>
      <c r="AT33" s="336">
        <v>1042</v>
      </c>
      <c r="AU33" s="227">
        <v>1372.0919999999999</v>
      </c>
      <c r="AV33" s="227" t="s">
        <v>56</v>
      </c>
      <c r="AW33" s="227">
        <v>798</v>
      </c>
      <c r="AX33" t="s">
        <v>176</v>
      </c>
      <c r="AY33" t="s">
        <v>176</v>
      </c>
      <c r="AZ33" s="422"/>
      <c r="BA33" s="36"/>
    </row>
    <row r="34" spans="1:53" customFormat="1">
      <c r="A34" s="358" t="s">
        <v>194</v>
      </c>
      <c r="B34" s="359">
        <v>25</v>
      </c>
      <c r="C34" s="359"/>
      <c r="D34" s="526" t="str">
        <f t="shared" si="9"/>
        <v>3R, 25HP, Phase Converting, 460V, VFD</v>
      </c>
      <c r="E34" s="359" t="s">
        <v>171</v>
      </c>
      <c r="F34" s="540">
        <f t="shared" si="10"/>
        <v>13080.398469299998</v>
      </c>
      <c r="G34" s="523">
        <f t="shared" si="10"/>
        <v>6315</v>
      </c>
      <c r="H34" s="527">
        <f t="shared" si="10"/>
        <v>10648</v>
      </c>
      <c r="I34" s="390">
        <f t="shared" si="10"/>
        <v>990</v>
      </c>
      <c r="J34" s="390">
        <f t="shared" si="10"/>
        <v>767.86800000000005</v>
      </c>
      <c r="K34" s="390">
        <f t="shared" si="10"/>
        <v>390.22800000000001</v>
      </c>
      <c r="L34" s="390">
        <f t="shared" si="10"/>
        <v>442.678</v>
      </c>
      <c r="M34" s="390">
        <f t="shared" si="10"/>
        <v>1020</v>
      </c>
      <c r="N34" s="390">
        <f t="shared" si="10"/>
        <v>607</v>
      </c>
      <c r="O34" s="390">
        <f t="shared" si="10"/>
        <v>3194</v>
      </c>
      <c r="P34" s="390">
        <f t="shared" si="10"/>
        <v>1602</v>
      </c>
      <c r="Q34" s="390">
        <f t="shared" si="10"/>
        <v>561</v>
      </c>
      <c r="R34" s="390">
        <f t="shared" si="10"/>
        <v>914</v>
      </c>
      <c r="S34" s="390">
        <f t="shared" si="10"/>
        <v>1042</v>
      </c>
      <c r="T34" s="390">
        <f t="shared" si="11"/>
        <v>1372.0919999999999</v>
      </c>
      <c r="U34" s="389" t="s">
        <v>56</v>
      </c>
      <c r="V34" s="390">
        <f t="shared" si="12"/>
        <v>798</v>
      </c>
      <c r="W34" s="550" t="s">
        <v>891</v>
      </c>
      <c r="X34" s="14"/>
      <c r="Y34" s="14"/>
      <c r="Z34" s="14"/>
      <c r="AC34" t="s">
        <v>194</v>
      </c>
      <c r="AD34">
        <v>25</v>
      </c>
      <c r="AF34" s="77" t="s">
        <v>170</v>
      </c>
      <c r="AG34" s="318">
        <v>13080.398469299998</v>
      </c>
      <c r="AH34" s="318">
        <v>6315</v>
      </c>
      <c r="AI34" s="318">
        <v>10648</v>
      </c>
      <c r="AJ34" s="318">
        <v>990</v>
      </c>
      <c r="AK34" s="336">
        <v>767.86800000000005</v>
      </c>
      <c r="AL34" s="336">
        <v>390.22800000000001</v>
      </c>
      <c r="AM34" s="336">
        <v>442.678</v>
      </c>
      <c r="AN34" s="336">
        <v>1020</v>
      </c>
      <c r="AO34" s="36">
        <v>607</v>
      </c>
      <c r="AP34" s="227">
        <v>3194</v>
      </c>
      <c r="AQ34" s="227">
        <v>1602</v>
      </c>
      <c r="AR34" s="336">
        <v>561</v>
      </c>
      <c r="AS34" s="336">
        <v>914</v>
      </c>
      <c r="AT34" s="336">
        <v>1042</v>
      </c>
      <c r="AU34" s="227">
        <v>1372.0919999999999</v>
      </c>
      <c r="AV34" s="227" t="s">
        <v>56</v>
      </c>
      <c r="AW34" s="227">
        <v>798</v>
      </c>
      <c r="AX34" t="s">
        <v>176</v>
      </c>
      <c r="AY34" t="s">
        <v>176</v>
      </c>
      <c r="AZ34" s="422"/>
      <c r="BA34" s="36"/>
    </row>
    <row r="35" spans="1:53" customFormat="1">
      <c r="A35" s="161" t="s">
        <v>195</v>
      </c>
      <c r="B35" s="163">
        <v>30</v>
      </c>
      <c r="C35" s="163"/>
      <c r="D35" s="418" t="str">
        <f t="shared" si="9"/>
        <v>3R, 30HP, Phase Converting, 460V, VFD</v>
      </c>
      <c r="E35" s="163" t="s">
        <v>150</v>
      </c>
      <c r="F35" s="539">
        <f t="shared" si="10"/>
        <v>14540.509382062501</v>
      </c>
      <c r="G35" s="419">
        <f t="shared" si="10"/>
        <v>6315</v>
      </c>
      <c r="H35" s="432">
        <f t="shared" si="10"/>
        <v>10648</v>
      </c>
      <c r="I35" s="78">
        <f t="shared" si="10"/>
        <v>1266</v>
      </c>
      <c r="J35" s="78">
        <f t="shared" si="10"/>
        <v>767.86800000000005</v>
      </c>
      <c r="K35" s="78">
        <f t="shared" si="10"/>
        <v>390.22800000000001</v>
      </c>
      <c r="L35" s="78">
        <f t="shared" si="10"/>
        <v>442.678</v>
      </c>
      <c r="M35" s="78">
        <f t="shared" si="10"/>
        <v>1145</v>
      </c>
      <c r="N35" s="78">
        <f t="shared" si="10"/>
        <v>607</v>
      </c>
      <c r="O35" s="78">
        <f t="shared" si="10"/>
        <v>3319</v>
      </c>
      <c r="P35" s="78">
        <f t="shared" si="10"/>
        <v>1623</v>
      </c>
      <c r="Q35" s="78">
        <f t="shared" si="10"/>
        <v>561</v>
      </c>
      <c r="R35" s="78">
        <f t="shared" si="10"/>
        <v>914</v>
      </c>
      <c r="S35" s="78">
        <f t="shared" si="10"/>
        <v>1042</v>
      </c>
      <c r="T35" s="78">
        <f t="shared" si="11"/>
        <v>1372.0919999999999</v>
      </c>
      <c r="U35" s="79" t="s">
        <v>56</v>
      </c>
      <c r="V35" s="78">
        <f t="shared" si="12"/>
        <v>798</v>
      </c>
      <c r="W35" s="548" t="s">
        <v>892</v>
      </c>
      <c r="X35" s="14"/>
      <c r="Y35" s="14"/>
      <c r="Z35" s="14"/>
      <c r="AC35" t="s">
        <v>195</v>
      </c>
      <c r="AD35">
        <v>30</v>
      </c>
      <c r="AF35" s="77" t="s">
        <v>175</v>
      </c>
      <c r="AG35" s="318">
        <v>14540.509382062501</v>
      </c>
      <c r="AH35" s="318">
        <v>6315</v>
      </c>
      <c r="AI35" s="318">
        <v>10648</v>
      </c>
      <c r="AJ35" s="318">
        <v>1266</v>
      </c>
      <c r="AK35" s="336">
        <v>767.86800000000005</v>
      </c>
      <c r="AL35" s="336">
        <v>390.22800000000001</v>
      </c>
      <c r="AM35" s="336">
        <v>442.678</v>
      </c>
      <c r="AN35" s="336">
        <v>1145</v>
      </c>
      <c r="AO35" s="36">
        <v>607</v>
      </c>
      <c r="AP35" s="227">
        <v>3319</v>
      </c>
      <c r="AQ35" s="227">
        <v>1623</v>
      </c>
      <c r="AR35" s="336">
        <v>561</v>
      </c>
      <c r="AS35" s="336">
        <v>914</v>
      </c>
      <c r="AT35" s="336">
        <v>1042</v>
      </c>
      <c r="AU35" s="227">
        <v>1372.0919999999999</v>
      </c>
      <c r="AV35" s="227" t="s">
        <v>56</v>
      </c>
      <c r="AW35" s="227">
        <v>798</v>
      </c>
      <c r="AX35" t="s">
        <v>176</v>
      </c>
      <c r="AY35" t="s">
        <v>176</v>
      </c>
      <c r="AZ35" s="422"/>
      <c r="BA35" s="36"/>
    </row>
    <row r="36" spans="1:53" customFormat="1">
      <c r="A36" s="358" t="s">
        <v>196</v>
      </c>
      <c r="B36" s="359">
        <v>50</v>
      </c>
      <c r="C36" s="359"/>
      <c r="D36" s="526" t="str">
        <f t="shared" si="9"/>
        <v>3R, 50HP, Phase Converting, 460V, VFD</v>
      </c>
      <c r="E36" s="359" t="s">
        <v>179</v>
      </c>
      <c r="F36" s="540">
        <f t="shared" si="10"/>
        <v>17273.564490600002</v>
      </c>
      <c r="G36" s="523">
        <f t="shared" si="10"/>
        <v>6315</v>
      </c>
      <c r="H36" s="527">
        <f t="shared" si="10"/>
        <v>10648</v>
      </c>
      <c r="I36" s="390">
        <f t="shared" si="10"/>
        <v>1567</v>
      </c>
      <c r="J36" s="390">
        <f t="shared" si="10"/>
        <v>767.86800000000005</v>
      </c>
      <c r="K36" s="390">
        <f t="shared" si="10"/>
        <v>390.22800000000001</v>
      </c>
      <c r="L36" s="390">
        <f t="shared" si="10"/>
        <v>442.678</v>
      </c>
      <c r="M36" s="390">
        <f t="shared" si="10"/>
        <v>1594</v>
      </c>
      <c r="N36" s="390">
        <f t="shared" si="10"/>
        <v>607</v>
      </c>
      <c r="O36" s="390">
        <f t="shared" si="10"/>
        <v>3656</v>
      </c>
      <c r="P36" s="390">
        <f t="shared" si="10"/>
        <v>2346</v>
      </c>
      <c r="Q36" s="390">
        <f t="shared" si="10"/>
        <v>561</v>
      </c>
      <c r="R36" s="390">
        <f t="shared" si="10"/>
        <v>914</v>
      </c>
      <c r="S36" s="390">
        <f t="shared" si="10"/>
        <v>1042</v>
      </c>
      <c r="T36" s="390">
        <f t="shared" si="11"/>
        <v>1372.0919999999999</v>
      </c>
      <c r="U36" s="389" t="s">
        <v>56</v>
      </c>
      <c r="V36" s="390">
        <f t="shared" si="12"/>
        <v>798</v>
      </c>
      <c r="W36" s="550" t="s">
        <v>892</v>
      </c>
      <c r="X36" s="14"/>
      <c r="Y36" s="14"/>
      <c r="Z36" s="14"/>
      <c r="AC36" t="s">
        <v>196</v>
      </c>
      <c r="AD36">
        <v>50</v>
      </c>
      <c r="AF36" s="77" t="s">
        <v>180</v>
      </c>
      <c r="AG36" s="318">
        <v>17273.564490600002</v>
      </c>
      <c r="AH36" s="318">
        <v>6315</v>
      </c>
      <c r="AI36" s="318">
        <v>10648</v>
      </c>
      <c r="AJ36" s="318">
        <v>1567</v>
      </c>
      <c r="AK36" s="336">
        <v>767.86800000000005</v>
      </c>
      <c r="AL36" s="336">
        <v>390.22800000000001</v>
      </c>
      <c r="AM36" s="336">
        <v>442.678</v>
      </c>
      <c r="AN36" s="336">
        <v>1594</v>
      </c>
      <c r="AO36" s="36">
        <v>607</v>
      </c>
      <c r="AP36" s="227">
        <v>3656</v>
      </c>
      <c r="AQ36" s="227">
        <v>2346</v>
      </c>
      <c r="AR36" s="336">
        <v>561</v>
      </c>
      <c r="AS36" s="336">
        <v>914</v>
      </c>
      <c r="AT36" s="336">
        <v>1042</v>
      </c>
      <c r="AU36" s="227">
        <v>1372.0919999999999</v>
      </c>
      <c r="AV36" s="227" t="s">
        <v>56</v>
      </c>
      <c r="AW36" s="227">
        <v>798</v>
      </c>
      <c r="AX36" t="s">
        <v>176</v>
      </c>
      <c r="AY36" t="s">
        <v>176</v>
      </c>
      <c r="AZ36" s="422"/>
      <c r="BA36" s="36"/>
    </row>
    <row r="37" spans="1:53" customFormat="1">
      <c r="A37" s="161" t="s">
        <v>197</v>
      </c>
      <c r="B37" s="163">
        <v>75</v>
      </c>
      <c r="C37" s="163"/>
      <c r="D37" s="418" t="str">
        <f t="shared" si="9"/>
        <v>3R, 75HP, Phase Converting, 460V, VFD</v>
      </c>
      <c r="E37" s="163" t="s">
        <v>183</v>
      </c>
      <c r="F37" s="539">
        <f t="shared" ref="F37:N38" si="13">+IF($B$3="Yes",AG37*(1+$AC$50),AG37)*$B$2</f>
        <v>24540.4705851</v>
      </c>
      <c r="G37" s="419">
        <f t="shared" si="13"/>
        <v>6315</v>
      </c>
      <c r="H37" s="432">
        <f t="shared" si="13"/>
        <v>10648</v>
      </c>
      <c r="I37" s="78">
        <f t="shared" si="13"/>
        <v>1577</v>
      </c>
      <c r="J37" s="78">
        <f t="shared" si="13"/>
        <v>767.86800000000005</v>
      </c>
      <c r="K37" s="78">
        <f t="shared" si="13"/>
        <v>390.22800000000001</v>
      </c>
      <c r="L37" s="78">
        <f t="shared" si="13"/>
        <v>442.678</v>
      </c>
      <c r="M37" s="78">
        <f t="shared" si="13"/>
        <v>1900</v>
      </c>
      <c r="N37" s="78">
        <f t="shared" si="13"/>
        <v>607</v>
      </c>
      <c r="O37" s="168" t="str">
        <f t="shared" ref="O37:O38" si="14">IFERROR(AP37*$B$3*IF($B$4="Yes",1+$AD$1,1),AP37)</f>
        <v>-</v>
      </c>
      <c r="P37" s="78">
        <f t="shared" ref="P37:S38" si="15">+IF($B$3="Yes",AQ37*(1+$AC$50),AQ37)*$B$2</f>
        <v>3048</v>
      </c>
      <c r="Q37" s="78">
        <f t="shared" si="15"/>
        <v>561</v>
      </c>
      <c r="R37" s="78">
        <f t="shared" si="15"/>
        <v>914</v>
      </c>
      <c r="S37" s="78">
        <f t="shared" si="15"/>
        <v>1042</v>
      </c>
      <c r="T37" s="78">
        <f t="shared" si="11"/>
        <v>1372.0919999999999</v>
      </c>
      <c r="U37" s="79" t="s">
        <v>56</v>
      </c>
      <c r="V37" s="78">
        <f t="shared" si="12"/>
        <v>798</v>
      </c>
      <c r="W37" s="548" t="s">
        <v>892</v>
      </c>
      <c r="X37" s="14"/>
      <c r="Y37" s="14"/>
      <c r="Z37" s="14"/>
      <c r="AC37" t="s">
        <v>197</v>
      </c>
      <c r="AD37">
        <v>75</v>
      </c>
      <c r="AF37" s="77" t="s">
        <v>184</v>
      </c>
      <c r="AG37" s="318">
        <v>24540.4705851</v>
      </c>
      <c r="AH37" s="318">
        <v>6315</v>
      </c>
      <c r="AI37" s="318">
        <v>10648</v>
      </c>
      <c r="AJ37" s="318">
        <v>1577</v>
      </c>
      <c r="AK37" s="336">
        <v>767.86800000000005</v>
      </c>
      <c r="AL37" s="336">
        <v>390.22800000000001</v>
      </c>
      <c r="AM37" s="336">
        <v>442.678</v>
      </c>
      <c r="AN37" s="336">
        <v>1900</v>
      </c>
      <c r="AO37" s="36">
        <v>607</v>
      </c>
      <c r="AP37" s="227" t="s">
        <v>56</v>
      </c>
      <c r="AQ37" s="227">
        <v>3048</v>
      </c>
      <c r="AR37" s="336">
        <v>561</v>
      </c>
      <c r="AS37" s="336">
        <v>914</v>
      </c>
      <c r="AT37" s="336">
        <v>1042</v>
      </c>
      <c r="AU37" s="227">
        <v>1372.0919999999999</v>
      </c>
      <c r="AV37" s="227" t="s">
        <v>56</v>
      </c>
      <c r="AW37" s="227">
        <v>798</v>
      </c>
      <c r="AX37" t="s">
        <v>176</v>
      </c>
      <c r="AY37" t="s">
        <v>176</v>
      </c>
      <c r="AZ37" s="422"/>
      <c r="BA37" s="36"/>
    </row>
    <row r="38" spans="1:53" customFormat="1">
      <c r="A38" s="358" t="s">
        <v>198</v>
      </c>
      <c r="B38" s="359">
        <v>100</v>
      </c>
      <c r="C38" s="359"/>
      <c r="D38" s="526" t="str">
        <f t="shared" si="9"/>
        <v>3R, 100HP, Phase Converting, 460V, VFD</v>
      </c>
      <c r="E38" s="359" t="s">
        <v>186</v>
      </c>
      <c r="F38" s="540">
        <f t="shared" si="13"/>
        <v>30416.649500699998</v>
      </c>
      <c r="G38" s="523">
        <f t="shared" si="13"/>
        <v>6315</v>
      </c>
      <c r="H38" s="527">
        <f t="shared" si="13"/>
        <v>10648</v>
      </c>
      <c r="I38" s="390">
        <f t="shared" si="13"/>
        <v>2715</v>
      </c>
      <c r="J38" s="390">
        <f t="shared" si="13"/>
        <v>767.86800000000005</v>
      </c>
      <c r="K38" s="390">
        <f t="shared" si="13"/>
        <v>390.22800000000001</v>
      </c>
      <c r="L38" s="390">
        <f t="shared" si="13"/>
        <v>442.678</v>
      </c>
      <c r="M38" s="390">
        <f t="shared" si="13"/>
        <v>2084</v>
      </c>
      <c r="N38" s="390">
        <f t="shared" si="13"/>
        <v>607</v>
      </c>
      <c r="O38" s="254" t="str">
        <f t="shared" si="14"/>
        <v>-</v>
      </c>
      <c r="P38" s="390">
        <f t="shared" si="15"/>
        <v>3428</v>
      </c>
      <c r="Q38" s="390">
        <f t="shared" si="15"/>
        <v>561</v>
      </c>
      <c r="R38" s="390">
        <f t="shared" si="15"/>
        <v>914</v>
      </c>
      <c r="S38" s="390">
        <f t="shared" si="15"/>
        <v>1042</v>
      </c>
      <c r="T38" s="390">
        <f t="shared" si="11"/>
        <v>1372.0919999999999</v>
      </c>
      <c r="U38" s="389" t="s">
        <v>56</v>
      </c>
      <c r="V38" s="390">
        <f t="shared" si="12"/>
        <v>798</v>
      </c>
      <c r="W38" s="550" t="s">
        <v>892</v>
      </c>
      <c r="X38" s="14"/>
      <c r="Y38" s="14"/>
      <c r="Z38" s="14"/>
      <c r="AC38" t="s">
        <v>198</v>
      </c>
      <c r="AD38">
        <v>100</v>
      </c>
      <c r="AF38" s="77" t="s">
        <v>187</v>
      </c>
      <c r="AG38" s="318">
        <v>30416.649500699998</v>
      </c>
      <c r="AH38" s="318">
        <v>6315</v>
      </c>
      <c r="AI38" s="318">
        <v>10648</v>
      </c>
      <c r="AJ38" s="318">
        <v>2715</v>
      </c>
      <c r="AK38" s="336">
        <v>767.86800000000005</v>
      </c>
      <c r="AL38" s="336">
        <v>390.22800000000001</v>
      </c>
      <c r="AM38" s="336">
        <v>442.678</v>
      </c>
      <c r="AN38" s="336">
        <v>2084</v>
      </c>
      <c r="AO38" s="36">
        <v>607</v>
      </c>
      <c r="AP38" s="227" t="s">
        <v>56</v>
      </c>
      <c r="AQ38" s="227">
        <v>3428</v>
      </c>
      <c r="AR38" s="336">
        <v>561</v>
      </c>
      <c r="AS38" s="336">
        <v>914</v>
      </c>
      <c r="AT38" s="336">
        <v>1042</v>
      </c>
      <c r="AU38" s="227">
        <v>1372.0919999999999</v>
      </c>
      <c r="AV38" s="227" t="s">
        <v>56</v>
      </c>
      <c r="AW38" s="227">
        <v>798</v>
      </c>
      <c r="AX38" t="s">
        <v>176</v>
      </c>
      <c r="AY38" t="s">
        <v>176</v>
      </c>
      <c r="AZ38" s="422"/>
      <c r="BA38" s="36"/>
    </row>
    <row r="39" spans="1:53" ht="15.9" customHeight="1">
      <c r="A39" s="85" t="s">
        <v>199</v>
      </c>
      <c r="B39" s="86"/>
      <c r="C39" s="87"/>
      <c r="D39" s="87"/>
      <c r="E39" s="87"/>
      <c r="F39" s="547"/>
      <c r="G39" s="87"/>
      <c r="H39" s="87"/>
      <c r="I39" s="532"/>
      <c r="J39" s="532"/>
      <c r="K39" s="532"/>
      <c r="L39" s="532"/>
      <c r="M39" s="532"/>
      <c r="N39" s="532"/>
      <c r="O39" s="532"/>
      <c r="P39" s="532"/>
      <c r="Q39" s="532"/>
      <c r="R39" s="532"/>
      <c r="S39" s="532"/>
      <c r="T39" s="87"/>
      <c r="U39" s="87"/>
      <c r="V39" s="87"/>
      <c r="W39" s="551"/>
      <c r="AC39" s="290"/>
      <c r="AD39" s="290"/>
      <c r="AE39" s="290"/>
      <c r="AF39" s="290"/>
      <c r="AG39" s="290"/>
      <c r="AH39" s="290"/>
      <c r="AI39" s="290"/>
      <c r="AJ39" s="290"/>
      <c r="AK39" s="290"/>
      <c r="AL39" s="290"/>
      <c r="AM39" s="290"/>
      <c r="AN39" s="290"/>
      <c r="AO39" s="290"/>
      <c r="AP39" s="290"/>
      <c r="AQ39" s="290"/>
      <c r="AR39" s="290"/>
      <c r="AS39" s="290"/>
      <c r="AT39" s="290"/>
      <c r="AU39" s="290"/>
      <c r="AV39" s="290"/>
      <c r="AW39" s="290"/>
    </row>
    <row r="40" spans="1:53" ht="15.6">
      <c r="A40" s="410" t="s">
        <v>822</v>
      </c>
      <c r="B40" s="411"/>
      <c r="C40" s="411"/>
      <c r="D40" s="411"/>
      <c r="E40" s="411"/>
      <c r="F40" s="411"/>
      <c r="G40" s="409"/>
      <c r="H40" s="409"/>
      <c r="I40" s="409"/>
      <c r="J40" s="409"/>
      <c r="K40" s="409"/>
      <c r="L40" s="409"/>
      <c r="M40" s="409"/>
      <c r="N40" s="409"/>
      <c r="O40" s="409"/>
      <c r="P40" s="409"/>
      <c r="Q40" s="409"/>
      <c r="R40" s="409"/>
      <c r="S40" s="409"/>
      <c r="T40" s="409"/>
      <c r="U40" s="409"/>
      <c r="AC40" s="290"/>
      <c r="AD40" s="290"/>
      <c r="AE40" s="290"/>
      <c r="AF40" s="290"/>
      <c r="AG40" s="290"/>
      <c r="AH40" s="290"/>
      <c r="AI40" s="290"/>
      <c r="AJ40" s="290"/>
      <c r="AK40" s="290"/>
      <c r="AL40" s="290"/>
      <c r="AM40" s="290"/>
      <c r="AN40" s="290"/>
      <c r="AO40" s="290"/>
      <c r="AP40" s="290"/>
      <c r="AQ40" s="290"/>
      <c r="AR40" s="290"/>
      <c r="AS40" s="290"/>
      <c r="AT40" s="290"/>
      <c r="AU40" s="290"/>
      <c r="AV40" s="290"/>
      <c r="AW40" s="290"/>
    </row>
    <row r="41" spans="1:53" ht="13.5" customHeight="1">
      <c r="A41" s="76" t="s">
        <v>59</v>
      </c>
      <c r="B41" s="77" t="s">
        <v>200</v>
      </c>
      <c r="C41" s="77"/>
      <c r="D41" s="77"/>
      <c r="E41" s="77"/>
      <c r="F41" s="344">
        <f t="shared" ref="F41:F47" si="16">+IF($B$3="Yes",AE95*(1+$AC$50),AE95)*$B$2</f>
        <v>389</v>
      </c>
      <c r="G41" s="135"/>
      <c r="H41" s="135"/>
      <c r="I41" s="135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AC41" s="290"/>
      <c r="AD41" s="290"/>
      <c r="AE41" s="290"/>
      <c r="AF41" s="290"/>
      <c r="AG41" s="290"/>
      <c r="AH41" s="290"/>
      <c r="AI41" s="290"/>
      <c r="AJ41" s="290"/>
      <c r="AK41" s="290"/>
      <c r="AL41" s="290"/>
      <c r="AM41" s="290"/>
      <c r="AN41" s="290"/>
      <c r="AO41" s="290"/>
      <c r="AP41" s="290"/>
      <c r="AQ41" s="290"/>
      <c r="AR41" s="290"/>
      <c r="AS41" s="290"/>
      <c r="AT41" s="290"/>
      <c r="AU41" s="290"/>
      <c r="AV41" s="290"/>
      <c r="AW41" s="290"/>
      <c r="AX41" s="290"/>
    </row>
    <row r="42" spans="1:53" ht="15" customHeight="1">
      <c r="A42" s="76" t="s">
        <v>201</v>
      </c>
      <c r="B42" s="77" t="s">
        <v>202</v>
      </c>
      <c r="C42" s="77"/>
      <c r="D42" s="77"/>
      <c r="E42" s="77"/>
      <c r="F42" s="78">
        <f t="shared" si="16"/>
        <v>475</v>
      </c>
      <c r="G42" s="135"/>
      <c r="H42" s="135"/>
      <c r="I42" s="135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AC42" s="290"/>
      <c r="AD42" s="290"/>
      <c r="AE42" s="290"/>
      <c r="AF42" s="290"/>
      <c r="AG42" s="290"/>
      <c r="AH42" s="290"/>
      <c r="AI42" s="290"/>
      <c r="AJ42" s="290"/>
      <c r="AK42" s="290"/>
      <c r="AL42" s="290"/>
      <c r="AM42" s="290"/>
      <c r="AN42" s="290"/>
      <c r="AO42" s="290"/>
      <c r="AP42" s="290"/>
      <c r="AQ42" s="290"/>
      <c r="AR42" s="290"/>
      <c r="AS42" s="290"/>
      <c r="AT42" s="290"/>
      <c r="AU42" s="290"/>
      <c r="AV42" s="290"/>
      <c r="AW42" s="290"/>
      <c r="AX42" s="290"/>
    </row>
    <row r="43" spans="1:53">
      <c r="A43" s="76" t="s">
        <v>203</v>
      </c>
      <c r="B43" s="77" t="s">
        <v>204</v>
      </c>
      <c r="C43" s="77"/>
      <c r="D43" s="77"/>
      <c r="E43" s="77"/>
      <c r="F43" s="78">
        <f t="shared" si="16"/>
        <v>521</v>
      </c>
      <c r="G43" s="135"/>
      <c r="H43" s="135"/>
      <c r="I43" s="135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AC43" s="290"/>
      <c r="AD43" s="290"/>
      <c r="AE43" s="290"/>
      <c r="AF43" s="290"/>
      <c r="AG43" s="290"/>
      <c r="AH43" s="290"/>
      <c r="AI43" s="290"/>
      <c r="AJ43" s="290"/>
      <c r="AK43" s="290"/>
      <c r="AL43" s="290"/>
      <c r="AM43" s="290"/>
      <c r="AN43" s="290"/>
      <c r="AO43" s="290"/>
      <c r="AP43" s="290"/>
      <c r="AQ43" s="290"/>
      <c r="AR43" s="290"/>
      <c r="AS43" s="290"/>
      <c r="AT43" s="290"/>
      <c r="AU43" s="290"/>
      <c r="AV43" s="290"/>
      <c r="AW43" s="290"/>
      <c r="AX43" s="290"/>
    </row>
    <row r="44" spans="1:53">
      <c r="A44" s="77" t="s">
        <v>205</v>
      </c>
      <c r="B44" s="77" t="s">
        <v>206</v>
      </c>
      <c r="C44" s="77"/>
      <c r="D44" s="77"/>
      <c r="E44" s="77"/>
      <c r="F44" s="78">
        <f t="shared" si="16"/>
        <v>616</v>
      </c>
      <c r="G44" s="135"/>
      <c r="H44" s="135"/>
      <c r="I44" s="135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AC44" s="290"/>
      <c r="AD44" s="290"/>
      <c r="AE44" s="290"/>
      <c r="AF44" s="290"/>
      <c r="AG44" s="290"/>
      <c r="AH44" s="290"/>
      <c r="AI44" s="290"/>
      <c r="AJ44" s="290"/>
      <c r="AK44" s="290"/>
      <c r="AL44" s="290"/>
      <c r="AM44" s="290"/>
      <c r="AN44" s="290"/>
      <c r="AO44" s="290"/>
      <c r="AP44" s="290"/>
      <c r="AQ44" s="290"/>
      <c r="AR44" s="290"/>
      <c r="AS44" s="290"/>
      <c r="AT44" s="290"/>
      <c r="AU44" s="290"/>
      <c r="AV44" s="290"/>
      <c r="AW44" s="290"/>
      <c r="AX44" s="290"/>
    </row>
    <row r="45" spans="1:53">
      <c r="A45" s="77" t="s">
        <v>207</v>
      </c>
      <c r="B45" s="77" t="s">
        <v>208</v>
      </c>
      <c r="C45" s="77"/>
      <c r="D45" s="77"/>
      <c r="E45" s="77"/>
      <c r="F45" s="78">
        <f t="shared" si="16"/>
        <v>475</v>
      </c>
      <c r="G45" s="135"/>
      <c r="H45" s="135"/>
      <c r="I45" s="135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AC45" s="290"/>
      <c r="AD45" s="290"/>
      <c r="AE45" s="290"/>
      <c r="AF45" s="290"/>
      <c r="AG45" s="290"/>
      <c r="AH45" s="290"/>
      <c r="AI45" s="290"/>
      <c r="AJ45" s="290"/>
      <c r="AK45" s="290"/>
      <c r="AL45" s="290"/>
      <c r="AM45" s="290"/>
      <c r="AN45" s="290"/>
      <c r="AO45" s="290"/>
      <c r="AP45" s="290"/>
      <c r="AQ45" s="290"/>
      <c r="AR45" s="290"/>
      <c r="AS45" s="290"/>
      <c r="AT45" s="290"/>
      <c r="AU45" s="290"/>
      <c r="AV45" s="290"/>
      <c r="AW45" s="290"/>
      <c r="AX45" s="290"/>
    </row>
    <row r="46" spans="1:53">
      <c r="A46" s="77" t="s">
        <v>209</v>
      </c>
      <c r="B46" s="77" t="s">
        <v>210</v>
      </c>
      <c r="C46" s="77"/>
      <c r="D46" s="77"/>
      <c r="E46" s="77"/>
      <c r="F46" s="78">
        <f t="shared" si="16"/>
        <v>312</v>
      </c>
      <c r="G46" s="135"/>
      <c r="H46" s="135"/>
      <c r="I46" s="135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AC46" s="290"/>
      <c r="AD46" s="290"/>
      <c r="AE46" s="290"/>
      <c r="AF46" s="290"/>
      <c r="AG46" s="290"/>
      <c r="AH46" s="290"/>
      <c r="AI46" s="290"/>
      <c r="AJ46" s="290"/>
      <c r="AK46" s="290"/>
      <c r="AL46" s="290"/>
      <c r="AM46" s="290"/>
      <c r="AN46" s="290"/>
      <c r="AO46" s="290"/>
      <c r="AP46" s="290"/>
      <c r="AQ46" s="290"/>
      <c r="AR46" s="290"/>
      <c r="AS46" s="290"/>
      <c r="AT46" s="290"/>
      <c r="AU46" s="290"/>
      <c r="AV46" s="290"/>
      <c r="AW46" s="290"/>
      <c r="AX46" s="290"/>
    </row>
    <row r="47" spans="1:53">
      <c r="A47" s="94" t="s">
        <v>211</v>
      </c>
      <c r="B47" s="683" t="s">
        <v>212</v>
      </c>
      <c r="C47" s="683"/>
      <c r="D47" s="683"/>
      <c r="E47" s="684"/>
      <c r="F47" s="95">
        <f t="shared" si="16"/>
        <v>1389</v>
      </c>
      <c r="G47" s="135"/>
      <c r="H47" s="135"/>
      <c r="I47" s="135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3">
      <c r="A48" s="61" t="s">
        <v>213</v>
      </c>
      <c r="AC48" t="s">
        <v>3</v>
      </c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29:50">
      <c r="AC49" t="s">
        <v>14</v>
      </c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29:50">
      <c r="AC50">
        <v>0.1</v>
      </c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29:50"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29:50"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29:50"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29:50"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29:50"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29:50"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29:50"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29:50"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29:50"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29:50"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29:50"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29:50"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29:50"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29:50"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29:50"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29:50">
      <c r="AC66" t="s">
        <v>214</v>
      </c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29:50">
      <c r="AC67" t="s">
        <v>215</v>
      </c>
      <c r="AD67" t="s">
        <v>216</v>
      </c>
      <c r="AE67" t="s">
        <v>217</v>
      </c>
      <c r="AF67" t="s">
        <v>218</v>
      </c>
      <c r="AG67" t="s">
        <v>219</v>
      </c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29:50">
      <c r="AC68" t="s">
        <v>220</v>
      </c>
      <c r="AD68">
        <v>5000</v>
      </c>
      <c r="AE68">
        <v>-1</v>
      </c>
      <c r="AF68" t="s">
        <v>221</v>
      </c>
      <c r="AG68" t="s">
        <v>222</v>
      </c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29:50">
      <c r="AC69" t="s">
        <v>83</v>
      </c>
      <c r="AD69">
        <v>7000</v>
      </c>
      <c r="AE69">
        <v>-1</v>
      </c>
      <c r="AF69" t="s">
        <v>223</v>
      </c>
      <c r="AG69" t="s">
        <v>224</v>
      </c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29:50">
      <c r="AC70" t="s">
        <v>84</v>
      </c>
      <c r="AD70">
        <v>7000</v>
      </c>
      <c r="AE70">
        <v>-1</v>
      </c>
      <c r="AF70" t="s">
        <v>225</v>
      </c>
      <c r="AG70" t="s">
        <v>226</v>
      </c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29:50">
      <c r="AC71" t="s">
        <v>85</v>
      </c>
      <c r="AD71">
        <v>10200</v>
      </c>
      <c r="AE71">
        <v>-1</v>
      </c>
      <c r="AF71" t="s">
        <v>227</v>
      </c>
      <c r="AG71" t="s">
        <v>228</v>
      </c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29:50">
      <c r="AC72" t="s">
        <v>86</v>
      </c>
      <c r="AD72">
        <v>10800</v>
      </c>
      <c r="AE72">
        <v>711</v>
      </c>
      <c r="AF72" t="s">
        <v>229</v>
      </c>
      <c r="AG72" t="s">
        <v>119</v>
      </c>
      <c r="AH72"/>
      <c r="AI72"/>
      <c r="AJ72"/>
      <c r="AK72"/>
      <c r="AL72"/>
      <c r="AP72"/>
      <c r="AU72"/>
      <c r="AV72"/>
      <c r="AW72"/>
      <c r="AX72"/>
    </row>
    <row r="73" spans="29:50">
      <c r="AC73" t="s">
        <v>87</v>
      </c>
      <c r="AD73">
        <v>10800</v>
      </c>
      <c r="AE73">
        <v>362</v>
      </c>
      <c r="AF73" t="s">
        <v>120</v>
      </c>
      <c r="AG73" t="s">
        <v>120</v>
      </c>
      <c r="AH73"/>
      <c r="AI73"/>
      <c r="AJ73"/>
      <c r="AK73"/>
      <c r="AL73"/>
    </row>
    <row r="74" spans="29:50">
      <c r="AC74" t="s">
        <v>88</v>
      </c>
      <c r="AD74">
        <v>10800</v>
      </c>
      <c r="AE74">
        <v>410</v>
      </c>
      <c r="AF74" t="s">
        <v>230</v>
      </c>
      <c r="AG74" t="s">
        <v>231</v>
      </c>
      <c r="AH74"/>
      <c r="AI74"/>
      <c r="AJ74"/>
      <c r="AK74"/>
      <c r="AL74"/>
    </row>
    <row r="75" spans="29:50">
      <c r="AC75" t="s">
        <v>98</v>
      </c>
      <c r="AD75">
        <v>10900</v>
      </c>
      <c r="AE75" s="320">
        <v>-1</v>
      </c>
      <c r="AF75" t="s">
        <v>122</v>
      </c>
      <c r="AG75" t="s">
        <v>232</v>
      </c>
      <c r="AH75"/>
      <c r="AI75"/>
      <c r="AJ75"/>
      <c r="AK75"/>
      <c r="AL75"/>
    </row>
    <row r="76" spans="29:50">
      <c r="AC76" t="s">
        <v>90</v>
      </c>
      <c r="AD76">
        <v>11200</v>
      </c>
      <c r="AE76" s="320">
        <v>607</v>
      </c>
      <c r="AF76" t="s">
        <v>108</v>
      </c>
      <c r="AG76" t="s">
        <v>233</v>
      </c>
      <c r="AH76"/>
      <c r="AI76"/>
      <c r="AJ76"/>
      <c r="AK76"/>
      <c r="AL76"/>
    </row>
    <row r="77" spans="29:50">
      <c r="AC77" t="s">
        <v>91</v>
      </c>
      <c r="AD77">
        <v>11500</v>
      </c>
      <c r="AE77">
        <v>-1</v>
      </c>
      <c r="AF77" t="s">
        <v>123</v>
      </c>
      <c r="AG77" t="s">
        <v>123</v>
      </c>
      <c r="AH77"/>
      <c r="AI77"/>
      <c r="AJ77"/>
      <c r="AK77"/>
      <c r="AL77"/>
    </row>
    <row r="78" spans="29:50">
      <c r="AC78" t="s">
        <v>92</v>
      </c>
      <c r="AD78">
        <v>11500</v>
      </c>
      <c r="AE78">
        <v>-1</v>
      </c>
      <c r="AF78" t="s">
        <v>234</v>
      </c>
      <c r="AG78" t="s">
        <v>234</v>
      </c>
      <c r="AH78"/>
      <c r="AI78"/>
      <c r="AJ78"/>
      <c r="AK78"/>
      <c r="AL78"/>
    </row>
    <row r="79" spans="29:50">
      <c r="AC79" t="s">
        <v>93</v>
      </c>
      <c r="AD79">
        <v>11600</v>
      </c>
      <c r="AE79">
        <v>-1</v>
      </c>
      <c r="AF79" t="s">
        <v>80</v>
      </c>
      <c r="AG79" t="s">
        <v>111</v>
      </c>
      <c r="AH79"/>
      <c r="AI79"/>
      <c r="AJ79"/>
      <c r="AK79"/>
      <c r="AL79"/>
    </row>
    <row r="80" spans="29:50">
      <c r="AC80" t="s">
        <v>94</v>
      </c>
      <c r="AD80">
        <v>11900</v>
      </c>
      <c r="AE80">
        <v>1062</v>
      </c>
      <c r="AF80" t="s">
        <v>235</v>
      </c>
      <c r="AG80" t="s">
        <v>236</v>
      </c>
      <c r="AH80"/>
      <c r="AI80"/>
      <c r="AJ80"/>
      <c r="AK80"/>
      <c r="AL80"/>
    </row>
    <row r="81" spans="29:46">
      <c r="AC81" t="s">
        <v>95</v>
      </c>
      <c r="AD81">
        <v>11900</v>
      </c>
      <c r="AE81">
        <v>369</v>
      </c>
      <c r="AF81" t="s">
        <v>237</v>
      </c>
      <c r="AG81" t="s">
        <v>238</v>
      </c>
      <c r="AH81"/>
      <c r="AI81"/>
      <c r="AJ81"/>
      <c r="AK81"/>
      <c r="AL81"/>
    </row>
    <row r="82" spans="29:46">
      <c r="AC82" t="s">
        <v>96</v>
      </c>
      <c r="AD82">
        <v>12600</v>
      </c>
      <c r="AE82">
        <v>-1</v>
      </c>
      <c r="AF82" t="s">
        <v>239</v>
      </c>
      <c r="AG82" t="s">
        <v>240</v>
      </c>
      <c r="AH82"/>
      <c r="AI82"/>
      <c r="AJ82"/>
      <c r="AK82"/>
      <c r="AL82"/>
    </row>
    <row r="83" spans="29:46">
      <c r="AC83"/>
      <c r="AD83"/>
      <c r="AE83"/>
      <c r="AF83"/>
      <c r="AG83"/>
      <c r="AH83"/>
      <c r="AI83"/>
      <c r="AJ83"/>
      <c r="AK83"/>
      <c r="AL83"/>
    </row>
    <row r="84" spans="29:46">
      <c r="AC84"/>
      <c r="AD84"/>
      <c r="AE84"/>
      <c r="AF84"/>
      <c r="AG84"/>
      <c r="AH84"/>
      <c r="AI84"/>
      <c r="AJ84"/>
      <c r="AK84"/>
      <c r="AL84"/>
    </row>
    <row r="85" spans="29:46">
      <c r="AC85"/>
      <c r="AD85"/>
      <c r="AE85"/>
      <c r="AF85"/>
      <c r="AG85"/>
      <c r="AH85"/>
      <c r="AI85"/>
      <c r="AJ85"/>
      <c r="AK85"/>
      <c r="AL85"/>
    </row>
    <row r="86" spans="29:46">
      <c r="AC86"/>
      <c r="AD86"/>
      <c r="AE86"/>
      <c r="AF86"/>
      <c r="AG86"/>
      <c r="AH86"/>
      <c r="AI86"/>
      <c r="AJ86"/>
      <c r="AK86"/>
      <c r="AL86"/>
    </row>
    <row r="87" spans="29:46">
      <c r="AC87"/>
      <c r="AD87"/>
      <c r="AE87"/>
      <c r="AF87"/>
      <c r="AG87"/>
      <c r="AH87"/>
      <c r="AI87"/>
      <c r="AJ87"/>
      <c r="AK87"/>
      <c r="AL87"/>
    </row>
    <row r="88" spans="29:46">
      <c r="AC88"/>
      <c r="AD88"/>
      <c r="AE88"/>
      <c r="AF88"/>
      <c r="AG88"/>
      <c r="AH88"/>
      <c r="AI88"/>
      <c r="AJ88"/>
      <c r="AK88"/>
      <c r="AL88"/>
    </row>
    <row r="89" spans="29:46">
      <c r="AC89"/>
      <c r="AD89"/>
      <c r="AE89"/>
      <c r="AF89"/>
      <c r="AG89"/>
      <c r="AH89"/>
      <c r="AI89"/>
      <c r="AJ89"/>
      <c r="AK89"/>
      <c r="AL89"/>
    </row>
    <row r="90" spans="29:46">
      <c r="AC90"/>
      <c r="AD90"/>
      <c r="AE90"/>
      <c r="AF90"/>
      <c r="AG90"/>
      <c r="AH90"/>
      <c r="AI90"/>
      <c r="AJ90"/>
      <c r="AK90"/>
      <c r="AL90"/>
    </row>
    <row r="91" spans="29:46">
      <c r="AC91"/>
      <c r="AD91"/>
      <c r="AE91"/>
      <c r="AF91"/>
      <c r="AG91"/>
      <c r="AH91"/>
      <c r="AI91"/>
      <c r="AJ91"/>
      <c r="AK91"/>
      <c r="AL91"/>
    </row>
    <row r="92" spans="29:46">
      <c r="AC92"/>
      <c r="AD92"/>
      <c r="AE92"/>
      <c r="AF92"/>
      <c r="AG92"/>
      <c r="AH92"/>
      <c r="AI92"/>
      <c r="AJ92"/>
      <c r="AK92"/>
      <c r="AL92"/>
    </row>
    <row r="93" spans="29:46">
      <c r="AC93" t="s">
        <v>241</v>
      </c>
      <c r="AD93"/>
      <c r="AE93"/>
      <c r="AF93"/>
      <c r="AG93"/>
      <c r="AH93"/>
      <c r="AI93"/>
      <c r="AJ93"/>
      <c r="AK93"/>
      <c r="AL93"/>
    </row>
    <row r="94" spans="29:46">
      <c r="AC94" t="s">
        <v>215</v>
      </c>
      <c r="AD94" t="s">
        <v>216</v>
      </c>
      <c r="AE94" t="s">
        <v>217</v>
      </c>
      <c r="AF94" t="s">
        <v>218</v>
      </c>
      <c r="AG94" t="s">
        <v>242</v>
      </c>
      <c r="AH94" t="s">
        <v>219</v>
      </c>
      <c r="AI94"/>
      <c r="AK94"/>
      <c r="AL94"/>
      <c r="AM94"/>
      <c r="AN94"/>
      <c r="AO94"/>
      <c r="AQ94"/>
      <c r="AR94"/>
      <c r="AS94"/>
      <c r="AT94"/>
    </row>
    <row r="95" spans="29:46">
      <c r="AC95" t="s">
        <v>243</v>
      </c>
      <c r="AD95">
        <v>1</v>
      </c>
      <c r="AE95" s="320">
        <v>389</v>
      </c>
      <c r="AF95" t="s">
        <v>59</v>
      </c>
      <c r="AG95" t="s">
        <v>59</v>
      </c>
      <c r="AH95" t="s">
        <v>200</v>
      </c>
      <c r="AI95"/>
      <c r="AK95"/>
      <c r="AL95"/>
      <c r="AM95"/>
      <c r="AN95"/>
      <c r="AO95"/>
      <c r="AQ95"/>
      <c r="AR95"/>
      <c r="AS95"/>
      <c r="AT95"/>
    </row>
    <row r="96" spans="29:46">
      <c r="AC96" t="s">
        <v>243</v>
      </c>
      <c r="AD96">
        <v>2</v>
      </c>
      <c r="AE96" s="320">
        <v>475</v>
      </c>
      <c r="AF96" t="s">
        <v>201</v>
      </c>
      <c r="AG96" t="s">
        <v>201</v>
      </c>
      <c r="AH96" t="s">
        <v>202</v>
      </c>
      <c r="AI96"/>
      <c r="AK96"/>
      <c r="AL96"/>
      <c r="AM96"/>
      <c r="AN96"/>
      <c r="AO96"/>
      <c r="AQ96"/>
      <c r="AR96"/>
      <c r="AS96"/>
      <c r="AT96"/>
    </row>
    <row r="97" spans="29:46">
      <c r="AC97" t="s">
        <v>243</v>
      </c>
      <c r="AD97">
        <v>3</v>
      </c>
      <c r="AE97" s="320">
        <v>521</v>
      </c>
      <c r="AF97" t="s">
        <v>203</v>
      </c>
      <c r="AG97" t="s">
        <v>203</v>
      </c>
      <c r="AH97" t="s">
        <v>204</v>
      </c>
      <c r="AI97"/>
      <c r="AK97"/>
      <c r="AL97"/>
      <c r="AM97"/>
      <c r="AN97"/>
      <c r="AO97"/>
      <c r="AQ97"/>
      <c r="AR97"/>
      <c r="AS97"/>
      <c r="AT97"/>
    </row>
    <row r="98" spans="29:46">
      <c r="AC98" t="s">
        <v>243</v>
      </c>
      <c r="AD98">
        <v>4</v>
      </c>
      <c r="AE98" s="320">
        <v>616</v>
      </c>
      <c r="AF98" t="s">
        <v>205</v>
      </c>
      <c r="AG98" t="s">
        <v>205</v>
      </c>
      <c r="AH98" t="s">
        <v>206</v>
      </c>
      <c r="AI98"/>
      <c r="AK98"/>
      <c r="AL98" s="36"/>
      <c r="AM98"/>
      <c r="AN98"/>
      <c r="AO98"/>
      <c r="AQ98"/>
      <c r="AR98"/>
      <c r="AS98"/>
      <c r="AT98"/>
    </row>
    <row r="99" spans="29:46">
      <c r="AC99" t="s">
        <v>243</v>
      </c>
      <c r="AD99">
        <v>5</v>
      </c>
      <c r="AE99" s="320">
        <v>475</v>
      </c>
      <c r="AF99" t="s">
        <v>245</v>
      </c>
      <c r="AG99" t="s">
        <v>245</v>
      </c>
      <c r="AH99" t="s">
        <v>246</v>
      </c>
      <c r="AI99"/>
      <c r="AK99"/>
      <c r="AL99" s="36"/>
      <c r="AM99"/>
      <c r="AN99"/>
      <c r="AO99"/>
      <c r="AQ99"/>
      <c r="AR99"/>
      <c r="AS99"/>
      <c r="AT99"/>
    </row>
    <row r="100" spans="29:46">
      <c r="AC100" t="s">
        <v>243</v>
      </c>
      <c r="AD100">
        <v>6</v>
      </c>
      <c r="AE100" s="320">
        <v>312</v>
      </c>
      <c r="AF100" t="s">
        <v>209</v>
      </c>
      <c r="AG100" t="s">
        <v>209</v>
      </c>
      <c r="AH100" t="s">
        <v>247</v>
      </c>
      <c r="AI100"/>
      <c r="AK100"/>
      <c r="AL100" s="36"/>
      <c r="AM100" s="36"/>
      <c r="AN100" s="36"/>
      <c r="AO100" s="36"/>
      <c r="AQ100" s="36"/>
      <c r="AR100" s="36"/>
      <c r="AS100" s="36"/>
      <c r="AT100" s="36"/>
    </row>
    <row r="101" spans="29:46">
      <c r="AC101" s="1" t="s">
        <v>243</v>
      </c>
      <c r="AD101" s="1">
        <v>7</v>
      </c>
      <c r="AE101" s="1">
        <v>1389</v>
      </c>
      <c r="AF101" t="s">
        <v>211</v>
      </c>
      <c r="AG101" t="s">
        <v>211</v>
      </c>
      <c r="AH101" t="s">
        <v>248</v>
      </c>
      <c r="AI101"/>
      <c r="AK101"/>
      <c r="AL101"/>
    </row>
    <row r="102" spans="29:46">
      <c r="AL102" s="36"/>
    </row>
    <row r="103" spans="29:46">
      <c r="AL103" s="36"/>
    </row>
    <row r="104" spans="29:46">
      <c r="AL104" s="36"/>
    </row>
    <row r="105" spans="29:46">
      <c r="AL105" s="36"/>
    </row>
    <row r="106" spans="29:46">
      <c r="AL106" s="36"/>
    </row>
    <row r="107" spans="29:46">
      <c r="AL107" s="36"/>
    </row>
    <row r="108" spans="29:46">
      <c r="AL108" s="36"/>
    </row>
  </sheetData>
  <customSheetViews>
    <customSheetView guid="{538B1E30-7BDD-4A72-AF3A-A2A3D77B6373}" scale="130" hiddenRows="1" hiddenColumns="1">
      <selection activeCell="N4" sqref="N4"/>
      <pageMargins left="0" right="0" top="0" bottom="0" header="0" footer="0"/>
      <pageSetup orientation="portrait" r:id="rId1"/>
      <headerFooter>
        <oddHeader>&amp;C&amp;G</oddHeader>
        <oddFooter>&amp;L&amp;"+,Regular"&amp;8Retail&amp;C&amp;"+,Regular"&amp;8Subject to change without notice.&amp;R&amp;"+,Regular"&amp;8Effective 1.1.2017</oddFooter>
      </headerFooter>
    </customSheetView>
    <customSheetView guid="{5D874107-FBC9-4C2E-97C2-404610811BFF}" scale="130" hiddenRows="1" hiddenColumns="1">
      <selection activeCell="N4" sqref="N4"/>
      <pageMargins left="0" right="0" top="0" bottom="0" header="0" footer="0"/>
      <pageSetup orientation="portrait" r:id="rId2"/>
      <headerFooter>
        <oddHeader>&amp;C&amp;G</oddHeader>
        <oddFooter>&amp;L&amp;"+,Regular"&amp;8Retail&amp;C&amp;"+,Regular"&amp;8Subject to change without notice.&amp;R&amp;"+,Regular"&amp;8Effective 1.1.2017</oddFooter>
      </headerFooter>
    </customSheetView>
    <customSheetView guid="{4A9D9545-502F-44A8-8968-3A0D22A1A170}" scale="130" hiddenRows="1" hiddenColumns="1">
      <selection activeCell="AO29" sqref="A28:AO29"/>
      <pageMargins left="0" right="0" top="0" bottom="0" header="0" footer="0"/>
      <pageSetup orientation="portrait" r:id="rId3"/>
      <headerFooter>
        <oddHeader>&amp;C&amp;G</oddHeader>
        <oddFooter>&amp;L&amp;"+,Regular"&amp;8Retail&amp;C&amp;"+,Regular"&amp;8Subject to change without notice.&amp;R&amp;"+,Regular"&amp;8Effective 1.1.2017</oddFooter>
      </headerFooter>
    </customSheetView>
  </customSheetViews>
  <mergeCells count="10">
    <mergeCell ref="W4:W7"/>
    <mergeCell ref="B47:E47"/>
    <mergeCell ref="A1:D1"/>
    <mergeCell ref="J5:L5"/>
    <mergeCell ref="O5:P5"/>
    <mergeCell ref="G5:H5"/>
    <mergeCell ref="G4:V4"/>
    <mergeCell ref="T5:U5"/>
    <mergeCell ref="Q5:S5"/>
    <mergeCell ref="E1:S1"/>
  </mergeCells>
  <phoneticPr fontId="17" type="noConversion"/>
  <conditionalFormatting sqref="A26:E29 O26:O29 Q26:S29 A31:E38 O37:O38">
    <cfRule type="expression" dxfId="57" priority="68">
      <formula>$B26=#REF!</formula>
    </cfRule>
  </conditionalFormatting>
  <conditionalFormatting sqref="F9:H11 F26:N29 F31:N38">
    <cfRule type="expression" dxfId="56" priority="74">
      <formula>$B$3="Yes"</formula>
    </cfRule>
  </conditionalFormatting>
  <conditionalFormatting sqref="F13:W16">
    <cfRule type="expression" dxfId="55" priority="2">
      <formula>$B$3="Yes"</formula>
    </cfRule>
  </conditionalFormatting>
  <conditionalFormatting sqref="F19:W24 T26:W29">
    <cfRule type="expression" dxfId="54" priority="3">
      <formula>$B$3="Yes"</formula>
    </cfRule>
  </conditionalFormatting>
  <conditionalFormatting sqref="O26:O29 Q26:S29 O37:O38">
    <cfRule type="expression" dxfId="53" priority="69">
      <formula>$B$4="Yes"</formula>
    </cfRule>
  </conditionalFormatting>
  <conditionalFormatting sqref="O31:O36">
    <cfRule type="expression" dxfId="52" priority="28">
      <formula>$B$3="Yes"</formula>
    </cfRule>
  </conditionalFormatting>
  <conditionalFormatting sqref="P26:P29">
    <cfRule type="expression" dxfId="51" priority="42">
      <formula>$B$3="Yes"</formula>
    </cfRule>
  </conditionalFormatting>
  <conditionalFormatting sqref="P31:W38">
    <cfRule type="expression" dxfId="50" priority="1">
      <formula>$B$3="Yes"</formula>
    </cfRule>
  </conditionalFormatting>
  <conditionalFormatting sqref="AG44:AX44">
    <cfRule type="expression" dxfId="49" priority="358">
      <formula>SEARCH(inputSD,$B46)</formula>
    </cfRule>
  </conditionalFormatting>
  <conditionalFormatting sqref="AU40:AW40 AG40:AT43 AU41:AX43">
    <cfRule type="expression" dxfId="48" priority="357">
      <formula>SEARCH(inputSD,$B41)</formula>
    </cfRule>
  </conditionalFormatting>
  <dataValidations count="1">
    <dataValidation type="list" allowBlank="1" showInputMessage="1" showErrorMessage="1" sqref="B3" xr:uid="{00000000-0002-0000-0100-000001000000}">
      <formula1>$AC$48:$AC$49</formula1>
    </dataValidation>
  </dataValidations>
  <pageMargins left="0.5" right="0.5" top="0.5" bottom="0.5" header="0.3" footer="0.3"/>
  <pageSetup scale="52" fitToHeight="0" orientation="landscape" r:id="rId4"/>
  <drawing r:id="rId5"/>
  <legacyDrawingHF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1" tint="0.34998626667073579"/>
  </sheetPr>
  <dimension ref="A1:AM40"/>
  <sheetViews>
    <sheetView showGridLines="0" zoomScaleNormal="100" zoomScalePageLayoutView="110" workbookViewId="0">
      <selection activeCell="B3" sqref="B3"/>
    </sheetView>
  </sheetViews>
  <sheetFormatPr defaultColWidth="9" defaultRowHeight="10.199999999999999"/>
  <cols>
    <col min="1" max="1" width="17" style="1" customWidth="1"/>
    <col min="2" max="2" width="7.33203125" style="1" customWidth="1"/>
    <col min="3" max="3" width="50.33203125" style="1" bestFit="1" customWidth="1"/>
    <col min="4" max="4" width="13.21875" style="1" bestFit="1" customWidth="1"/>
    <col min="5" max="5" width="10.5546875" style="1" customWidth="1"/>
    <col min="6" max="6" width="2" style="1" customWidth="1"/>
    <col min="7" max="7" width="11.5546875" style="1" customWidth="1"/>
    <col min="8" max="14" width="12.109375" style="122" customWidth="1"/>
    <col min="15" max="16" width="16.33203125" style="122" customWidth="1"/>
    <col min="17" max="17" width="9" style="122"/>
    <col min="18" max="18" width="11.6640625" style="1" customWidth="1"/>
    <col min="19" max="19" width="8.77734375" style="1" customWidth="1"/>
    <col min="20" max="39" width="8.77734375" style="1" hidden="1" customWidth="1"/>
    <col min="40" max="41" width="8.77734375" style="1" customWidth="1"/>
    <col min="42" max="16384" width="9" style="1"/>
  </cols>
  <sheetData>
    <row r="1" spans="1:39" s="137" customFormat="1" ht="39.9" customHeight="1">
      <c r="A1" s="673" t="s">
        <v>249</v>
      </c>
      <c r="B1" s="673"/>
      <c r="C1" s="673"/>
      <c r="D1" s="672" t="s">
        <v>954</v>
      </c>
      <c r="E1" s="672"/>
      <c r="F1" s="672"/>
      <c r="G1" s="672"/>
      <c r="H1" s="672"/>
      <c r="I1" s="672"/>
      <c r="J1" s="672"/>
      <c r="K1" s="672"/>
      <c r="L1" s="672"/>
      <c r="M1" s="672"/>
      <c r="N1" s="672"/>
      <c r="O1" s="672"/>
      <c r="P1" s="672"/>
      <c r="Q1" s="672"/>
    </row>
    <row r="2" spans="1:39" s="137" customFormat="1" ht="8.4" customHeight="1" thickBot="1">
      <c r="A2" s="229"/>
      <c r="B2" s="229"/>
      <c r="C2" s="229"/>
      <c r="D2" s="69"/>
      <c r="E2" s="69"/>
      <c r="F2" s="69"/>
      <c r="G2" s="69"/>
      <c r="H2" s="69"/>
      <c r="I2" s="69"/>
      <c r="J2" s="69"/>
      <c r="K2" s="69"/>
      <c r="L2" s="328"/>
      <c r="M2" s="328"/>
      <c r="N2" s="328"/>
      <c r="O2" s="328"/>
      <c r="P2" s="328"/>
      <c r="Q2" s="328"/>
    </row>
    <row r="3" spans="1:39" s="262" customFormat="1" ht="18" customHeight="1" thickTop="1" thickBot="1">
      <c r="A3" s="260" t="s">
        <v>0</v>
      </c>
      <c r="B3" s="261">
        <v>1</v>
      </c>
      <c r="C3" s="229"/>
      <c r="G3" s="494"/>
      <c r="H3" s="699" t="s">
        <v>250</v>
      </c>
      <c r="I3" s="700"/>
      <c r="J3" s="700"/>
      <c r="K3" s="700"/>
      <c r="L3" s="700"/>
      <c r="M3" s="700"/>
      <c r="N3" s="700"/>
      <c r="O3" s="700"/>
      <c r="P3" s="700"/>
      <c r="Q3" s="701"/>
      <c r="R3" s="680" t="s">
        <v>896</v>
      </c>
    </row>
    <row r="4" spans="1:39" s="262" customFormat="1" ht="18" customHeight="1" thickBot="1">
      <c r="A4" s="260" t="s">
        <v>2</v>
      </c>
      <c r="B4" s="261" t="s">
        <v>3</v>
      </c>
      <c r="C4" s="229"/>
      <c r="G4" s="495"/>
      <c r="H4" s="348" t="s">
        <v>75</v>
      </c>
      <c r="I4" s="702" t="s">
        <v>76</v>
      </c>
      <c r="J4" s="703"/>
      <c r="K4" s="704"/>
      <c r="L4" s="346" t="s">
        <v>78</v>
      </c>
      <c r="M4" s="705" t="s">
        <v>79</v>
      </c>
      <c r="N4" s="706"/>
      <c r="O4" s="707" t="s">
        <v>81</v>
      </c>
      <c r="P4" s="708"/>
      <c r="Q4" s="497" t="s">
        <v>82</v>
      </c>
      <c r="R4" s="681"/>
    </row>
    <row r="5" spans="1:39" s="137" customFormat="1" ht="18.75" customHeight="1">
      <c r="A5" s="229"/>
      <c r="B5" s="229"/>
      <c r="C5" s="229"/>
      <c r="G5" s="496"/>
      <c r="H5" s="347" t="s">
        <v>85</v>
      </c>
      <c r="I5" s="345" t="s">
        <v>87</v>
      </c>
      <c r="J5" s="345" t="s">
        <v>88</v>
      </c>
      <c r="K5" s="345" t="s">
        <v>86</v>
      </c>
      <c r="L5" s="345" t="s">
        <v>90</v>
      </c>
      <c r="M5" s="341" t="s">
        <v>91</v>
      </c>
      <c r="N5" s="340" t="s">
        <v>92</v>
      </c>
      <c r="O5" s="341" t="s">
        <v>251</v>
      </c>
      <c r="P5" s="435" t="s">
        <v>95</v>
      </c>
      <c r="Q5" s="498" t="s">
        <v>96</v>
      </c>
      <c r="R5" s="681"/>
    </row>
    <row r="6" spans="1:39" ht="33.75" customHeight="1" thickBot="1">
      <c r="A6" s="22" t="s">
        <v>40</v>
      </c>
      <c r="B6" s="91" t="s">
        <v>99</v>
      </c>
      <c r="C6" s="22" t="s">
        <v>41</v>
      </c>
      <c r="D6" s="91" t="s">
        <v>252</v>
      </c>
      <c r="E6" s="493" t="str">
        <f>IF(A3=1,"NEMA 1 List Price","NEMA 1 Net Price")</f>
        <v>NEMA 1 Net Price</v>
      </c>
      <c r="F6" s="493"/>
      <c r="G6" s="560" t="str">
        <f>IF(B3=1,"NEMA 3R List Price","NEMA 3R Net Price")</f>
        <v>NEMA 3R List Price</v>
      </c>
      <c r="H6" s="309" t="s">
        <v>118</v>
      </c>
      <c r="I6" s="304" t="s">
        <v>253</v>
      </c>
      <c r="J6" s="304" t="s">
        <v>254</v>
      </c>
      <c r="K6" s="304" t="s">
        <v>255</v>
      </c>
      <c r="L6" s="304" t="s">
        <v>256</v>
      </c>
      <c r="M6" s="304" t="s">
        <v>257</v>
      </c>
      <c r="N6" s="304" t="s">
        <v>110</v>
      </c>
      <c r="O6" s="304" t="s">
        <v>235</v>
      </c>
      <c r="P6" s="305" t="s">
        <v>113</v>
      </c>
      <c r="Q6" s="499" t="s">
        <v>114</v>
      </c>
      <c r="R6" s="682"/>
      <c r="AA6" s="1" t="s">
        <v>815</v>
      </c>
      <c r="AB6" s="1" t="s">
        <v>795</v>
      </c>
      <c r="AC6" s="1" t="s">
        <v>118</v>
      </c>
      <c r="AD6" s="1" t="s">
        <v>253</v>
      </c>
      <c r="AE6" s="1" t="s">
        <v>254</v>
      </c>
      <c r="AF6" s="1" t="s">
        <v>255</v>
      </c>
      <c r="AG6" s="1" t="s">
        <v>258</v>
      </c>
      <c r="AH6" s="342" t="s">
        <v>819</v>
      </c>
      <c r="AI6" s="342" t="s">
        <v>124</v>
      </c>
      <c r="AJ6" s="342" t="s">
        <v>235</v>
      </c>
      <c r="AK6" s="342" t="s">
        <v>113</v>
      </c>
      <c r="AL6" s="342" t="s">
        <v>82</v>
      </c>
    </row>
    <row r="7" spans="1:39" ht="26.1" customHeight="1" thickTop="1">
      <c r="A7" s="139" t="s">
        <v>259</v>
      </c>
      <c r="B7" s="142"/>
      <c r="C7" s="143"/>
      <c r="D7" s="38"/>
      <c r="E7" s="26"/>
      <c r="F7" s="26"/>
      <c r="G7" s="127"/>
      <c r="H7" s="128"/>
      <c r="I7" s="128"/>
      <c r="J7" s="128"/>
      <c r="K7" s="128"/>
      <c r="L7" s="128"/>
      <c r="M7" s="128"/>
      <c r="N7" s="128"/>
      <c r="O7" s="129"/>
      <c r="P7" s="129"/>
      <c r="Q7" s="501"/>
      <c r="R7" s="554"/>
      <c r="U7" s="88">
        <v>0.1</v>
      </c>
      <c r="V7" s="7" t="s">
        <v>260</v>
      </c>
      <c r="W7" s="7"/>
      <c r="X7" s="10"/>
      <c r="Y7" s="7"/>
      <c r="Z7" s="7"/>
      <c r="AA7" s="7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</row>
    <row r="8" spans="1:39" ht="15.9" customHeight="1">
      <c r="A8" s="77" t="s">
        <v>261</v>
      </c>
      <c r="B8" s="69">
        <v>5</v>
      </c>
      <c r="C8" s="77" t="s">
        <v>811</v>
      </c>
      <c r="D8" s="343" t="s">
        <v>129</v>
      </c>
      <c r="E8" s="136">
        <f>IFERROR(AA8*$B$3*IF($B$4="Yes",1+$U$7,1),Z8)</f>
        <v>6302</v>
      </c>
      <c r="F8" s="77"/>
      <c r="G8" s="500">
        <f t="shared" ref="G8:Q9" si="0">IFERROR(AB8*$B$3*IF($B$4="Yes",1+$U$7,1),AB8)</f>
        <v>7406</v>
      </c>
      <c r="H8" s="484">
        <f t="shared" si="0"/>
        <v>1072</v>
      </c>
      <c r="I8" s="484">
        <f t="shared" si="0"/>
        <v>390</v>
      </c>
      <c r="J8" s="484">
        <f t="shared" si="0"/>
        <v>443</v>
      </c>
      <c r="K8" s="484">
        <f t="shared" si="0"/>
        <v>768</v>
      </c>
      <c r="L8" s="484">
        <f t="shared" si="0"/>
        <v>607</v>
      </c>
      <c r="M8" s="484">
        <f t="shared" si="0"/>
        <v>2472</v>
      </c>
      <c r="N8" s="484">
        <f t="shared" si="0"/>
        <v>1264</v>
      </c>
      <c r="O8" s="484">
        <f t="shared" si="0"/>
        <v>1372</v>
      </c>
      <c r="P8" s="484">
        <f t="shared" si="0"/>
        <v>399</v>
      </c>
      <c r="Q8" s="502">
        <f t="shared" si="0"/>
        <v>515</v>
      </c>
      <c r="R8" s="552" t="s">
        <v>889</v>
      </c>
      <c r="U8" s="1" t="s">
        <v>3</v>
      </c>
      <c r="V8" s="8" t="s">
        <v>263</v>
      </c>
      <c r="W8" s="8">
        <v>5</v>
      </c>
      <c r="X8" s="9">
        <v>9</v>
      </c>
      <c r="Y8" s="8" t="s">
        <v>262</v>
      </c>
      <c r="Z8" s="8"/>
      <c r="AA8" s="319">
        <v>6302</v>
      </c>
      <c r="AB8" s="28">
        <v>7406</v>
      </c>
      <c r="AC8" s="28">
        <v>1072</v>
      </c>
      <c r="AD8" s="28">
        <v>390</v>
      </c>
      <c r="AE8" s="28">
        <v>443</v>
      </c>
      <c r="AF8" s="28">
        <v>768</v>
      </c>
      <c r="AG8" s="28">
        <v>607</v>
      </c>
      <c r="AH8">
        <v>2472</v>
      </c>
      <c r="AI8">
        <v>1264</v>
      </c>
      <c r="AJ8" s="28">
        <v>1372</v>
      </c>
      <c r="AK8" s="28">
        <v>399</v>
      </c>
      <c r="AL8" s="28">
        <v>515</v>
      </c>
      <c r="AM8" s="448"/>
    </row>
    <row r="9" spans="1:39" ht="15.9" customHeight="1">
      <c r="A9" s="77" t="s">
        <v>264</v>
      </c>
      <c r="B9" s="69">
        <v>7.5</v>
      </c>
      <c r="C9" s="77" t="s">
        <v>812</v>
      </c>
      <c r="D9" s="69" t="s">
        <v>160</v>
      </c>
      <c r="E9" s="136">
        <f>IFERROR(AA9*$B$3*IF($B$4="Yes",1+$U$7,1),Z9)</f>
        <v>7109</v>
      </c>
      <c r="F9" s="77"/>
      <c r="G9" s="500">
        <f t="shared" si="0"/>
        <v>8549</v>
      </c>
      <c r="H9" s="79">
        <f t="shared" si="0"/>
        <v>1072</v>
      </c>
      <c r="I9" s="79">
        <f t="shared" si="0"/>
        <v>390</v>
      </c>
      <c r="J9" s="79">
        <f t="shared" si="0"/>
        <v>443</v>
      </c>
      <c r="K9" s="79">
        <f t="shared" si="0"/>
        <v>768</v>
      </c>
      <c r="L9" s="79">
        <f t="shared" si="0"/>
        <v>607</v>
      </c>
      <c r="M9" s="79">
        <f t="shared" si="0"/>
        <v>2564</v>
      </c>
      <c r="N9" s="79">
        <f t="shared" si="0"/>
        <v>1298</v>
      </c>
      <c r="O9" s="79">
        <f t="shared" si="0"/>
        <v>1372</v>
      </c>
      <c r="P9" s="79">
        <f t="shared" si="0"/>
        <v>399</v>
      </c>
      <c r="Q9" s="503">
        <f t="shared" si="0"/>
        <v>515</v>
      </c>
      <c r="R9" s="548" t="s">
        <v>889</v>
      </c>
      <c r="U9" s="1" t="s">
        <v>14</v>
      </c>
      <c r="V9" s="8" t="s">
        <v>266</v>
      </c>
      <c r="W9" s="8">
        <v>7.5</v>
      </c>
      <c r="X9" s="9">
        <v>13</v>
      </c>
      <c r="Y9" s="8" t="s">
        <v>265</v>
      </c>
      <c r="Z9" s="8"/>
      <c r="AA9" s="319">
        <v>7109</v>
      </c>
      <c r="AB9" s="28">
        <v>8549</v>
      </c>
      <c r="AC9" s="28">
        <v>1072</v>
      </c>
      <c r="AD9" s="28">
        <v>390</v>
      </c>
      <c r="AE9" s="28">
        <v>443</v>
      </c>
      <c r="AF9" s="28">
        <v>768</v>
      </c>
      <c r="AG9" s="28">
        <v>607</v>
      </c>
      <c r="AH9">
        <v>2564</v>
      </c>
      <c r="AI9">
        <v>1298</v>
      </c>
      <c r="AJ9" s="28">
        <v>1372</v>
      </c>
      <c r="AK9" s="28">
        <v>399</v>
      </c>
      <c r="AL9" s="28">
        <v>515</v>
      </c>
      <c r="AM9" s="448"/>
    </row>
    <row r="10" spans="1:39" ht="15.9" customHeight="1">
      <c r="A10" s="77" t="s">
        <v>267</v>
      </c>
      <c r="B10" s="69">
        <v>10</v>
      </c>
      <c r="C10" s="77" t="s">
        <v>813</v>
      </c>
      <c r="D10" s="69" t="s">
        <v>116</v>
      </c>
      <c r="E10" s="136">
        <f>IFERROR(AA10*$B$3*IF($B$4="Yes",1+$U$7,1),Z10)</f>
        <v>7601</v>
      </c>
      <c r="F10" s="77"/>
      <c r="G10" s="500">
        <f>IFERROR(AB10*$B$3*IF($B$4="Yes",1+$U$7,1),AB10)</f>
        <v>9478</v>
      </c>
      <c r="H10" s="79">
        <f t="shared" ref="H10:H11" si="1">IFERROR(AC10*$B$3*IF($B$4="Yes",1+$U$7,1),AC10)</f>
        <v>1129</v>
      </c>
      <c r="I10" s="79">
        <f t="shared" ref="I10:I11" si="2">IFERROR(AD10*$B$3*IF($B$4="Yes",1+$U$7,1),AD10)</f>
        <v>390</v>
      </c>
      <c r="J10" s="79">
        <f t="shared" ref="J10:J11" si="3">IFERROR(AE10*$B$3*IF($B$4="Yes",1+$U$7,1),AE10)</f>
        <v>443</v>
      </c>
      <c r="K10" s="79">
        <f t="shared" ref="K10:K11" si="4">IFERROR(AF10*$B$3*IF($B$4="Yes",1+$U$7,1),AF10)</f>
        <v>768</v>
      </c>
      <c r="L10" s="79">
        <f t="shared" ref="L10:L11" si="5">IFERROR(AG10*$B$3*IF($B$4="Yes",1+$U$7,1),AG10)</f>
        <v>607</v>
      </c>
      <c r="M10" s="79">
        <f t="shared" ref="M10:M11" si="6">IFERROR(AH10*$B$3*IF($B$4="Yes",1+$U$7,1),AH10)</f>
        <v>2747</v>
      </c>
      <c r="N10" s="79">
        <f t="shared" ref="N10:N11" si="7">IFERROR(AI10*$B$3*IF($B$4="Yes",1+$U$7,1),AI10)</f>
        <v>1333</v>
      </c>
      <c r="O10" s="79">
        <f t="shared" ref="O10:O11" si="8">IFERROR(AJ10*$B$3*IF($B$4="Yes",1+$U$7,1),AJ10)</f>
        <v>1372</v>
      </c>
      <c r="P10" s="79">
        <f t="shared" ref="P10:P11" si="9">IFERROR(AK10*$B$3*IF($B$4="Yes",1+$U$7,1),AK10)</f>
        <v>399</v>
      </c>
      <c r="Q10" s="503">
        <f t="shared" ref="Q10:Q11" si="10">IFERROR(AL10*$B$3*IF($B$4="Yes",1+$U$7,1),AL10)</f>
        <v>515</v>
      </c>
      <c r="R10" s="548" t="s">
        <v>889</v>
      </c>
      <c r="V10" s="8" t="s">
        <v>269</v>
      </c>
      <c r="W10" s="8">
        <v>10</v>
      </c>
      <c r="X10" s="9">
        <v>18</v>
      </c>
      <c r="Y10" s="8" t="s">
        <v>268</v>
      </c>
      <c r="Z10" s="8"/>
      <c r="AA10" s="319">
        <v>7601</v>
      </c>
      <c r="AB10" s="28">
        <v>9478</v>
      </c>
      <c r="AC10" s="28">
        <v>1129</v>
      </c>
      <c r="AD10" s="28">
        <v>390</v>
      </c>
      <c r="AE10" s="28">
        <v>443</v>
      </c>
      <c r="AF10" s="28">
        <v>768</v>
      </c>
      <c r="AG10" s="28">
        <v>607</v>
      </c>
      <c r="AH10">
        <v>2747</v>
      </c>
      <c r="AI10">
        <v>1333</v>
      </c>
      <c r="AJ10" s="28">
        <v>1372</v>
      </c>
      <c r="AK10" s="28">
        <v>399</v>
      </c>
      <c r="AL10" s="28">
        <v>515</v>
      </c>
      <c r="AM10" s="448"/>
    </row>
    <row r="11" spans="1:39" ht="15.9" customHeight="1">
      <c r="A11" s="77" t="s">
        <v>270</v>
      </c>
      <c r="B11" s="69">
        <v>15</v>
      </c>
      <c r="C11" s="77" t="s">
        <v>814</v>
      </c>
      <c r="D11" s="69" t="s">
        <v>165</v>
      </c>
      <c r="E11" s="136">
        <f>IFERROR(AA11*$B$3*IF($B$4="Yes",1+$U$7,1),Z11)</f>
        <v>8545</v>
      </c>
      <c r="F11" s="77"/>
      <c r="G11" s="500">
        <f>IFERROR(AB11*$B$3*IF($B$4="Yes",1+$U$7,1),AB11)</f>
        <v>10736</v>
      </c>
      <c r="H11" s="485">
        <f t="shared" si="1"/>
        <v>1129</v>
      </c>
      <c r="I11" s="485">
        <f t="shared" si="2"/>
        <v>390</v>
      </c>
      <c r="J11" s="485">
        <f t="shared" si="3"/>
        <v>443</v>
      </c>
      <c r="K11" s="485">
        <f t="shared" si="4"/>
        <v>768</v>
      </c>
      <c r="L11" s="485">
        <f t="shared" si="5"/>
        <v>607</v>
      </c>
      <c r="M11" s="485">
        <f t="shared" si="6"/>
        <v>2808</v>
      </c>
      <c r="N11" s="485">
        <f t="shared" si="7"/>
        <v>1458</v>
      </c>
      <c r="O11" s="485">
        <f t="shared" si="8"/>
        <v>1372</v>
      </c>
      <c r="P11" s="485">
        <f t="shared" si="9"/>
        <v>399</v>
      </c>
      <c r="Q11" s="504">
        <f t="shared" si="10"/>
        <v>515</v>
      </c>
      <c r="R11" s="558" t="s">
        <v>889</v>
      </c>
      <c r="V11" s="8" t="s">
        <v>272</v>
      </c>
      <c r="W11" s="8">
        <v>15</v>
      </c>
      <c r="X11" s="9">
        <v>24</v>
      </c>
      <c r="Y11" s="8" t="s">
        <v>271</v>
      </c>
      <c r="Z11" s="8"/>
      <c r="AA11" s="319">
        <v>8545</v>
      </c>
      <c r="AB11" s="28">
        <v>10736</v>
      </c>
      <c r="AC11" s="28">
        <v>1129</v>
      </c>
      <c r="AD11" s="28">
        <v>390</v>
      </c>
      <c r="AE11" s="28">
        <v>443</v>
      </c>
      <c r="AF11" s="28">
        <v>768</v>
      </c>
      <c r="AG11" s="28">
        <v>607</v>
      </c>
      <c r="AH11">
        <v>2808</v>
      </c>
      <c r="AI11">
        <v>1458</v>
      </c>
      <c r="AJ11" s="28">
        <v>1372</v>
      </c>
      <c r="AK11" s="28">
        <v>399</v>
      </c>
      <c r="AL11" s="28">
        <v>515</v>
      </c>
      <c r="AM11" s="448"/>
    </row>
    <row r="12" spans="1:39" ht="15.9" customHeight="1">
      <c r="A12" s="86" t="s">
        <v>199</v>
      </c>
      <c r="B12" s="86"/>
      <c r="C12" s="87"/>
      <c r="D12" s="87"/>
      <c r="E12" s="87"/>
      <c r="F12" s="87"/>
      <c r="G12" s="87"/>
      <c r="H12" s="331"/>
      <c r="I12" s="331"/>
      <c r="J12" s="331"/>
      <c r="K12" s="331"/>
      <c r="L12" s="331"/>
      <c r="M12" s="331"/>
      <c r="N12" s="331"/>
      <c r="O12" s="331"/>
      <c r="P12" s="331"/>
      <c r="Q12" s="332"/>
      <c r="R12" s="559"/>
      <c r="V12" s="8"/>
      <c r="W12" s="8"/>
      <c r="X12" s="9"/>
      <c r="Y12" s="8"/>
      <c r="Z12" s="8"/>
      <c r="AA12" s="8"/>
      <c r="AB12" s="28">
        <v>0</v>
      </c>
      <c r="AC12" s="28"/>
      <c r="AD12" s="28"/>
      <c r="AE12" s="28"/>
      <c r="AF12" s="28"/>
      <c r="AG12" s="28"/>
      <c r="AH12" s="12"/>
      <c r="AI12" s="12"/>
      <c r="AJ12" s="28"/>
      <c r="AK12" s="28"/>
      <c r="AL12" s="28"/>
    </row>
    <row r="13" spans="1:39" ht="21.75" customHeight="1">
      <c r="A13" s="409" t="s">
        <v>810</v>
      </c>
      <c r="B13" s="409"/>
      <c r="C13" s="409"/>
      <c r="D13" s="409"/>
      <c r="E13" s="409"/>
      <c r="F13" s="409"/>
      <c r="G13" s="409"/>
      <c r="H13" s="409"/>
      <c r="I13" s="409"/>
      <c r="J13" s="409"/>
      <c r="K13" s="409"/>
      <c r="L13" s="409"/>
      <c r="M13" s="409"/>
      <c r="N13" s="409"/>
      <c r="O13" s="409"/>
      <c r="P13" s="409"/>
      <c r="Q13" s="404"/>
      <c r="V13" s="62"/>
      <c r="W13" s="62"/>
      <c r="X13" s="63"/>
      <c r="Y13" s="62"/>
      <c r="Z13" s="62"/>
      <c r="AA13" s="62"/>
      <c r="AB13" s="28">
        <v>0</v>
      </c>
      <c r="AC13" s="28"/>
      <c r="AD13" s="28"/>
      <c r="AE13" s="28"/>
      <c r="AF13" s="28"/>
      <c r="AG13" s="28"/>
      <c r="AH13" s="64"/>
      <c r="AI13" s="64"/>
      <c r="AJ13" s="64"/>
      <c r="AK13" s="64"/>
      <c r="AL13" s="64"/>
    </row>
    <row r="14" spans="1:39" ht="15.9" customHeight="1">
      <c r="A14" s="273" t="s">
        <v>59</v>
      </c>
      <c r="B14" s="273" t="s">
        <v>244</v>
      </c>
      <c r="C14" s="273"/>
      <c r="D14" s="273"/>
      <c r="E14" s="273"/>
      <c r="F14" s="273"/>
      <c r="G14" s="274">
        <f t="shared" ref="G14:G18" si="11">+IF($B$4="Yes",AB15*(1+$U$7),AB15)*$B$3</f>
        <v>389.17899999999997</v>
      </c>
      <c r="H14" s="330"/>
      <c r="I14" s="330"/>
      <c r="J14" s="330"/>
      <c r="K14" s="330"/>
      <c r="L14" s="330"/>
      <c r="M14" s="69"/>
      <c r="N14" s="69"/>
      <c r="O14" s="69"/>
      <c r="P14" s="69"/>
      <c r="Q14" s="405"/>
      <c r="V14" s="7" t="s">
        <v>199</v>
      </c>
      <c r="W14" s="7"/>
      <c r="X14" s="11"/>
      <c r="Y14" s="11"/>
      <c r="Z14" s="11"/>
      <c r="AA14" s="11"/>
      <c r="AB14" s="11">
        <v>0</v>
      </c>
      <c r="AC14" s="11"/>
      <c r="AD14" s="11"/>
      <c r="AE14" s="11"/>
      <c r="AF14" s="11"/>
      <c r="AG14" s="11"/>
      <c r="AH14" s="11"/>
      <c r="AI14" s="11"/>
      <c r="AJ14" s="11"/>
      <c r="AK14" s="11"/>
      <c r="AL14" s="11"/>
    </row>
    <row r="15" spans="1:39" ht="15.9" customHeight="1">
      <c r="A15" s="275" t="s">
        <v>201</v>
      </c>
      <c r="B15" s="275" t="s">
        <v>202</v>
      </c>
      <c r="C15" s="275"/>
      <c r="D15" s="275"/>
      <c r="E15" s="275"/>
      <c r="F15" s="275"/>
      <c r="G15" s="276">
        <f t="shared" si="11"/>
        <v>475.197</v>
      </c>
      <c r="H15" s="330"/>
      <c r="I15" s="330"/>
      <c r="J15" s="330"/>
      <c r="K15" s="330"/>
      <c r="L15" s="330"/>
      <c r="M15" s="69"/>
      <c r="N15" s="69"/>
      <c r="O15" s="69"/>
      <c r="P15" s="69"/>
      <c r="Q15" s="405"/>
      <c r="V15" s="8" t="s">
        <v>59</v>
      </c>
      <c r="W15" s="8" t="s">
        <v>273</v>
      </c>
      <c r="X15" s="8"/>
      <c r="Y15" s="8"/>
      <c r="Z15" s="8"/>
      <c r="AA15" s="8"/>
      <c r="AB15" s="28">
        <v>389.17899999999997</v>
      </c>
      <c r="AC15" s="28"/>
      <c r="AD15" s="28"/>
      <c r="AE15" s="28"/>
      <c r="AF15" s="28"/>
      <c r="AG15" s="28"/>
      <c r="AH15" s="8"/>
      <c r="AI15" s="8"/>
      <c r="AJ15" s="8"/>
      <c r="AK15" s="8"/>
      <c r="AL15" s="8"/>
    </row>
    <row r="16" spans="1:39" ht="15.9" customHeight="1">
      <c r="A16" s="273" t="s">
        <v>203</v>
      </c>
      <c r="B16" s="273" t="s">
        <v>204</v>
      </c>
      <c r="C16" s="273"/>
      <c r="D16" s="273"/>
      <c r="E16" s="273"/>
      <c r="F16" s="273"/>
      <c r="G16" s="274">
        <f t="shared" si="11"/>
        <v>521.35299999999995</v>
      </c>
      <c r="H16" s="330"/>
      <c r="I16" s="330"/>
      <c r="J16" s="330"/>
      <c r="K16" s="330"/>
      <c r="L16" s="330"/>
      <c r="M16" s="69"/>
      <c r="N16" s="69"/>
      <c r="O16" s="69"/>
      <c r="P16" s="69"/>
      <c r="Q16" s="405"/>
      <c r="V16" s="8" t="s">
        <v>201</v>
      </c>
      <c r="W16" s="8" t="s">
        <v>202</v>
      </c>
      <c r="X16" s="8"/>
      <c r="Y16" s="8"/>
      <c r="Z16" s="8"/>
      <c r="AA16" s="8"/>
      <c r="AB16" s="28">
        <v>475.197</v>
      </c>
      <c r="AC16" s="28"/>
      <c r="AD16" s="28"/>
      <c r="AE16" s="28"/>
      <c r="AF16" s="28"/>
      <c r="AG16" s="28"/>
      <c r="AH16" s="8"/>
      <c r="AI16" s="8"/>
      <c r="AJ16" s="8"/>
      <c r="AK16" s="8"/>
      <c r="AL16" s="8"/>
    </row>
    <row r="17" spans="1:38" ht="15.9" customHeight="1">
      <c r="A17" s="77" t="s">
        <v>205</v>
      </c>
      <c r="B17" s="77" t="s">
        <v>206</v>
      </c>
      <c r="C17" s="77"/>
      <c r="D17" s="77"/>
      <c r="E17" s="77"/>
      <c r="F17" s="77"/>
      <c r="G17" s="135">
        <f t="shared" si="11"/>
        <v>615.76300000000003</v>
      </c>
      <c r="H17" s="330"/>
      <c r="I17" s="330"/>
      <c r="J17" s="330"/>
      <c r="K17" s="330"/>
      <c r="L17" s="330"/>
      <c r="M17" s="69"/>
      <c r="N17" s="69"/>
      <c r="O17" s="69"/>
      <c r="P17" s="69"/>
      <c r="Q17" s="405"/>
      <c r="V17" s="8" t="s">
        <v>203</v>
      </c>
      <c r="W17" s="8" t="s">
        <v>204</v>
      </c>
      <c r="X17" s="8"/>
      <c r="Y17" s="8"/>
      <c r="Z17" s="8"/>
      <c r="AA17" s="8"/>
      <c r="AB17" s="28">
        <v>521.35299999999995</v>
      </c>
      <c r="AC17" s="28"/>
      <c r="AD17" s="28"/>
      <c r="AE17" s="28"/>
      <c r="AF17" s="28"/>
      <c r="AG17" s="28"/>
      <c r="AH17" s="8"/>
      <c r="AI17" s="8"/>
      <c r="AJ17" s="8"/>
      <c r="AK17" s="8"/>
      <c r="AL17" s="8"/>
    </row>
    <row r="18" spans="1:38" ht="15.9" customHeight="1">
      <c r="A18" s="273" t="s">
        <v>209</v>
      </c>
      <c r="B18" s="273" t="s">
        <v>210</v>
      </c>
      <c r="C18" s="273"/>
      <c r="D18" s="273"/>
      <c r="E18" s="273"/>
      <c r="F18" s="273"/>
      <c r="G18" s="274">
        <f t="shared" si="11"/>
        <v>311.553</v>
      </c>
      <c r="H18" s="330"/>
      <c r="I18" s="330"/>
      <c r="J18" s="330"/>
      <c r="K18" s="330"/>
      <c r="L18" s="330"/>
      <c r="M18" s="69"/>
      <c r="N18" s="69"/>
      <c r="O18" s="69"/>
      <c r="P18" s="69"/>
      <c r="Q18" s="406"/>
      <c r="V18" s="8" t="s">
        <v>205</v>
      </c>
      <c r="W18" s="8" t="s">
        <v>206</v>
      </c>
      <c r="X18" s="8"/>
      <c r="Y18" s="8"/>
      <c r="Z18" s="8"/>
      <c r="AA18" s="8"/>
      <c r="AB18" s="28">
        <v>615.76300000000003</v>
      </c>
      <c r="AC18" s="28"/>
      <c r="AD18" s="28"/>
      <c r="AE18" s="28"/>
      <c r="AF18" s="28"/>
      <c r="AG18" s="28"/>
      <c r="AH18" s="8"/>
      <c r="AI18" s="8"/>
      <c r="AJ18" s="8"/>
      <c r="AK18" s="8"/>
      <c r="AL18" s="8"/>
    </row>
    <row r="19" spans="1:38" ht="13.5" customHeight="1">
      <c r="A19" s="94"/>
      <c r="B19" s="94"/>
      <c r="C19" s="94"/>
      <c r="D19" s="277"/>
      <c r="E19" s="94"/>
      <c r="F19" s="94"/>
      <c r="G19" s="138"/>
      <c r="H19" s="407"/>
      <c r="I19" s="407"/>
      <c r="J19" s="407"/>
      <c r="K19" s="407"/>
      <c r="L19" s="407"/>
      <c r="M19" s="271"/>
      <c r="N19" s="271"/>
      <c r="O19" s="271"/>
      <c r="P19" s="271"/>
      <c r="Q19" s="408"/>
      <c r="V19" s="8" t="s">
        <v>209</v>
      </c>
      <c r="W19" s="8" t="s">
        <v>210</v>
      </c>
      <c r="X19" s="8"/>
      <c r="Y19" s="8"/>
      <c r="Z19" s="8"/>
      <c r="AA19" s="8"/>
      <c r="AB19" s="28">
        <v>311.553</v>
      </c>
      <c r="AC19" s="28"/>
      <c r="AD19" s="28"/>
      <c r="AE19" s="28"/>
      <c r="AF19" s="28"/>
      <c r="AG19" s="28"/>
      <c r="AH19" s="8"/>
      <c r="AI19" s="8"/>
      <c r="AJ19" s="8"/>
      <c r="AK19" s="8"/>
      <c r="AL19" s="8"/>
    </row>
    <row r="20" spans="1:38" ht="13.5" customHeight="1">
      <c r="D20" s="8"/>
      <c r="Q20" s="124"/>
      <c r="V20" s="8" t="s">
        <v>274</v>
      </c>
      <c r="W20" s="8"/>
      <c r="X20" s="8"/>
      <c r="Y20" s="8" t="s">
        <v>119</v>
      </c>
      <c r="Z20" s="8"/>
      <c r="AA20" s="8"/>
      <c r="AB20" s="28">
        <v>767.86800000000005</v>
      </c>
      <c r="AC20" s="28"/>
      <c r="AD20" s="28"/>
      <c r="AE20" s="28"/>
      <c r="AF20" s="28"/>
      <c r="AG20" s="28"/>
      <c r="AH20" s="8"/>
      <c r="AI20" s="8"/>
      <c r="AJ20" s="8"/>
      <c r="AK20" s="8"/>
      <c r="AL20" s="8"/>
    </row>
    <row r="21" spans="1:38" ht="13.5" customHeight="1"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8" ht="13.5" customHeight="1"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8" ht="13.5" customHeight="1">
      <c r="V23"/>
      <c r="W23"/>
      <c r="X23"/>
      <c r="Y23"/>
      <c r="Z23"/>
      <c r="AA23"/>
      <c r="AB23" s="28"/>
      <c r="AC23" s="28"/>
      <c r="AD23" s="28"/>
      <c r="AE23" s="28"/>
      <c r="AF23" s="319"/>
      <c r="AG23" s="319"/>
      <c r="AH23"/>
      <c r="AI23"/>
      <c r="AJ23"/>
      <c r="AK23"/>
    </row>
    <row r="24" spans="1:38" ht="14.4">
      <c r="V24"/>
      <c r="W24"/>
      <c r="X24"/>
      <c r="Y24"/>
      <c r="Z24"/>
      <c r="AA24"/>
      <c r="AB24" s="28"/>
      <c r="AC24" s="28"/>
      <c r="AD24" s="28"/>
      <c r="AE24" s="28"/>
      <c r="AF24" s="319"/>
      <c r="AG24" s="319"/>
      <c r="AH24"/>
      <c r="AI24"/>
      <c r="AJ24"/>
      <c r="AK24"/>
    </row>
    <row r="25" spans="1:38" ht="14.4">
      <c r="V25"/>
      <c r="W25"/>
      <c r="X25"/>
      <c r="Y25"/>
      <c r="Z25"/>
      <c r="AA25"/>
      <c r="AB25" s="28"/>
      <c r="AC25" s="28"/>
      <c r="AD25" s="28"/>
      <c r="AE25" s="28"/>
      <c r="AF25" s="319"/>
      <c r="AG25" s="319"/>
      <c r="AH25"/>
      <c r="AI25"/>
      <c r="AJ25"/>
      <c r="AK25"/>
    </row>
    <row r="26" spans="1:38" ht="14.4">
      <c r="V26"/>
      <c r="W26"/>
      <c r="X26"/>
      <c r="Y26"/>
      <c r="Z26"/>
      <c r="AA26"/>
      <c r="AB26" s="28"/>
      <c r="AC26" s="28"/>
      <c r="AD26" s="28"/>
      <c r="AE26" s="28"/>
      <c r="AF26" s="319"/>
      <c r="AG26" s="319"/>
      <c r="AH26"/>
      <c r="AI26"/>
      <c r="AJ26"/>
      <c r="AK26"/>
    </row>
    <row r="27" spans="1:38" ht="14.4"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8" ht="14.4"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8" ht="14.4"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8" ht="14.4"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8" ht="14.4"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8" ht="14.4">
      <c r="S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9:37" ht="14.4">
      <c r="S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9:37" ht="14.4">
      <c r="S34"/>
      <c r="T34"/>
      <c r="U34"/>
    </row>
    <row r="35" spans="19:37" ht="14.4">
      <c r="S35"/>
      <c r="T35"/>
      <c r="U35"/>
    </row>
    <row r="36" spans="19:37" ht="14.4">
      <c r="S36"/>
      <c r="T36"/>
      <c r="U36"/>
    </row>
    <row r="37" spans="19:37" ht="14.4">
      <c r="S37"/>
      <c r="T37"/>
      <c r="U37"/>
    </row>
    <row r="38" spans="19:37" ht="14.4">
      <c r="S38"/>
      <c r="T38"/>
      <c r="U38"/>
    </row>
    <row r="39" spans="19:37" ht="14.4">
      <c r="T39"/>
      <c r="U39"/>
    </row>
    <row r="40" spans="19:37" ht="14.4">
      <c r="T40"/>
    </row>
  </sheetData>
  <customSheetViews>
    <customSheetView guid="{538B1E30-7BDD-4A72-AF3A-A2A3D77B6373}" scale="145" hiddenColumns="1">
      <selection activeCell="M6" sqref="M6"/>
      <pageMargins left="0" right="0" top="0" bottom="0" header="0" footer="0"/>
      <pageSetup orientation="portrait" r:id="rId1"/>
      <headerFooter>
        <oddHeader>&amp;C&amp;G</oddHeader>
        <oddFooter>&amp;L&amp;"+,Regular"&amp;8Retail&amp;C&amp;"+,Regular"&amp;8Subject to change without notice.&amp;R&amp;"+,Regular"&amp;8Effective 1.1.2017</oddFooter>
      </headerFooter>
    </customSheetView>
    <customSheetView guid="{5D874107-FBC9-4C2E-97C2-404610811BFF}" scale="145" hiddenColumns="1">
      <selection activeCell="M6" sqref="M6"/>
      <pageMargins left="0" right="0" top="0" bottom="0" header="0" footer="0"/>
      <pageSetup orientation="portrait" r:id="rId2"/>
      <headerFooter>
        <oddHeader>&amp;C&amp;G</oddHeader>
        <oddFooter>&amp;L&amp;"+,Regular"&amp;8Retail&amp;C&amp;"+,Regular"&amp;8Subject to change without notice.&amp;R&amp;"+,Regular"&amp;8Effective 1.1.2017</oddFooter>
      </headerFooter>
    </customSheetView>
    <customSheetView guid="{4A9D9545-502F-44A8-8968-3A0D22A1A170}" scale="115" hiddenColumns="1">
      <selection activeCell="C42" sqref="C42"/>
      <pageMargins left="0" right="0" top="0" bottom="0" header="0" footer="0"/>
      <pageSetup orientation="portrait" r:id="rId3"/>
      <headerFooter>
        <oddHeader>&amp;C&amp;G</oddHeader>
        <oddFooter>&amp;L&amp;"+,Regular"&amp;8Retail&amp;C&amp;"+,Regular"&amp;8Subject to change without notice.&amp;R&amp;"+,Regular"&amp;8Effective 1.1.2017</oddFooter>
      </headerFooter>
    </customSheetView>
  </customSheetViews>
  <mergeCells count="7">
    <mergeCell ref="R3:R6"/>
    <mergeCell ref="A1:C1"/>
    <mergeCell ref="H3:Q3"/>
    <mergeCell ref="I4:K4"/>
    <mergeCell ref="M4:N4"/>
    <mergeCell ref="O4:P4"/>
    <mergeCell ref="D1:Q1"/>
  </mergeCells>
  <conditionalFormatting sqref="A4:B4">
    <cfRule type="expression" dxfId="47" priority="21">
      <formula>$B$4="Yes"</formula>
    </cfRule>
  </conditionalFormatting>
  <conditionalFormatting sqref="A8:R11">
    <cfRule type="expression" dxfId="46" priority="1">
      <formula>MOD(ROW(),2)=0</formula>
    </cfRule>
    <cfRule type="expression" dxfId="45" priority="2">
      <formula>#REF!=$B8</formula>
    </cfRule>
  </conditionalFormatting>
  <conditionalFormatting sqref="B4">
    <cfRule type="expression" dxfId="44" priority="22">
      <formula>$Q$8="Yes"</formula>
    </cfRule>
  </conditionalFormatting>
  <conditionalFormatting sqref="E8:E11">
    <cfRule type="expression" dxfId="43" priority="4">
      <formula>$B$4="Yes"</formula>
    </cfRule>
  </conditionalFormatting>
  <conditionalFormatting sqref="G8:R11">
    <cfRule type="expression" dxfId="42" priority="3">
      <formula>$B$4="Yes"</formula>
    </cfRule>
  </conditionalFormatting>
  <conditionalFormatting sqref="V8:Z11 V12:AA19">
    <cfRule type="expression" dxfId="41" priority="19">
      <formula>MOD(ROW(),2)=0</formula>
    </cfRule>
  </conditionalFormatting>
  <conditionalFormatting sqref="V12:AL12">
    <cfRule type="expression" dxfId="40" priority="369">
      <formula>#REF!=#REF!</formula>
    </cfRule>
  </conditionalFormatting>
  <conditionalFormatting sqref="V13:AL13">
    <cfRule type="expression" dxfId="39" priority="29">
      <formula>#REF!=#REF!</formula>
    </cfRule>
  </conditionalFormatting>
  <conditionalFormatting sqref="Y8:Y11">
    <cfRule type="expression" dxfId="38" priority="20">
      <formula>#REF!=$B8</formula>
    </cfRule>
  </conditionalFormatting>
  <conditionalFormatting sqref="Y18:Y19">
    <cfRule type="expression" dxfId="37" priority="25">
      <formula>MOD(ROW(),2)=0</formula>
    </cfRule>
  </conditionalFormatting>
  <conditionalFormatting sqref="Y15:AA17">
    <cfRule type="expression" dxfId="36" priority="27">
      <formula>MOD(ROW(),2)=0</formula>
    </cfRule>
  </conditionalFormatting>
  <conditionalFormatting sqref="Z18:AA20">
    <cfRule type="expression" dxfId="35" priority="26">
      <formula>MOD(ROW(),2)=0</formula>
    </cfRule>
  </conditionalFormatting>
  <conditionalFormatting sqref="AB8:AG9 V8:X9 Z8:Z9 AJ8:AL9">
    <cfRule type="expression" dxfId="34" priority="30">
      <formula>#REF!=$B19</formula>
    </cfRule>
  </conditionalFormatting>
  <conditionalFormatting sqref="AB8:AG13 V20:Y20">
    <cfRule type="expression" dxfId="33" priority="24">
      <formula>MOD(ROW(),2)=0</formula>
    </cfRule>
  </conditionalFormatting>
  <conditionalFormatting sqref="AB10:AG10 V10:X10 Z10 AJ10:AL10">
    <cfRule type="expression" dxfId="32" priority="371">
      <formula>#REF!=#REF!</formula>
    </cfRule>
  </conditionalFormatting>
  <conditionalFormatting sqref="AB11:AG11 V11:X11 Z11 AJ11:AL11">
    <cfRule type="expression" dxfId="31" priority="368">
      <formula>#REF!=$B21</formula>
    </cfRule>
  </conditionalFormatting>
  <conditionalFormatting sqref="AB15:AG20">
    <cfRule type="expression" dxfId="30" priority="23">
      <formula>MOD(ROW(),2)=0</formula>
    </cfRule>
    <cfRule type="expression" dxfId="29" priority="366">
      <formula>#REF!=$B23</formula>
    </cfRule>
  </conditionalFormatting>
  <conditionalFormatting sqref="AJ8:AL11 AH12:AL20">
    <cfRule type="expression" dxfId="28" priority="14">
      <formula>MOD(ROW(),2)=0</formula>
    </cfRule>
  </conditionalFormatting>
  <dataValidations count="1">
    <dataValidation type="list" allowBlank="1" showInputMessage="1" showErrorMessage="1" sqref="B4" xr:uid="{4EE841BA-D4E4-483B-91DC-A001574F7B8E}">
      <formula1>$U$8:$U$9</formula1>
    </dataValidation>
  </dataValidations>
  <pageMargins left="0.7" right="0.7" top="1.3" bottom="0.75" header="0.7" footer="0.3"/>
  <pageSetup orientation="portrait" r:id="rId4"/>
  <drawing r:id="rId5"/>
  <legacyDrawingHF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1" tint="0.34998626667073579"/>
  </sheetPr>
  <dimension ref="A1:BB149"/>
  <sheetViews>
    <sheetView showGridLines="0" zoomScaleNormal="100" workbookViewId="0">
      <pane xSplit="23" ySplit="7" topLeftCell="X8" activePane="bottomRight" state="frozen"/>
      <selection pane="topRight" activeCell="W1" sqref="W1"/>
      <selection pane="bottomLeft" activeCell="A8" sqref="A8"/>
      <selection pane="bottomRight" activeCell="B3" sqref="B3"/>
    </sheetView>
  </sheetViews>
  <sheetFormatPr defaultColWidth="8.88671875" defaultRowHeight="14.4"/>
  <cols>
    <col min="1" max="1" width="13.6640625" style="1" customWidth="1"/>
    <col min="2" max="2" width="6.5546875" style="1" customWidth="1"/>
    <col min="3" max="3" width="10.6640625" style="1" customWidth="1"/>
    <col min="4" max="4" width="19.88671875" style="1" bestFit="1" customWidth="1"/>
    <col min="5" max="6" width="11.6640625" style="1" customWidth="1"/>
    <col min="7" max="7" width="13.5546875" style="1" customWidth="1"/>
    <col min="8" max="9" width="11.6640625" style="1" customWidth="1"/>
    <col min="10" max="10" width="13.5546875" style="1" customWidth="1"/>
    <col min="11" max="15" width="11.6640625" style="1" customWidth="1"/>
    <col min="16" max="18" width="8.88671875" style="1" customWidth="1"/>
    <col min="19" max="20" width="11.6640625" style="1" customWidth="1"/>
    <col min="21" max="21" width="10.6640625" style="1" customWidth="1"/>
    <col min="22" max="23" width="12" style="1" customWidth="1"/>
    <col min="24" max="24" width="10.6640625" style="1" customWidth="1"/>
    <col min="27" max="27" width="3.88671875" hidden="1" customWidth="1"/>
    <col min="28" max="29" width="10.77734375" style="1" hidden="1" customWidth="1"/>
    <col min="30" max="33" width="10.77734375" hidden="1" customWidth="1"/>
    <col min="34" max="48" width="10.77734375" style="36" hidden="1" customWidth="1"/>
    <col min="49" max="52" width="10.77734375" hidden="1" customWidth="1"/>
    <col min="53" max="53" width="10.77734375" customWidth="1"/>
    <col min="54" max="54" width="10.88671875" customWidth="1"/>
    <col min="55" max="61" width="10.6640625" customWidth="1"/>
  </cols>
  <sheetData>
    <row r="1" spans="1:54" ht="27.9" customHeight="1">
      <c r="A1" s="717" t="s">
        <v>275</v>
      </c>
      <c r="B1" s="717"/>
      <c r="C1" s="717"/>
      <c r="D1" s="717"/>
      <c r="E1" s="672" t="s">
        <v>954</v>
      </c>
      <c r="F1" s="672"/>
      <c r="G1" s="672"/>
      <c r="H1" s="672"/>
      <c r="I1" s="672"/>
      <c r="J1" s="672"/>
      <c r="K1" s="672"/>
      <c r="L1" s="672"/>
      <c r="M1" s="672"/>
      <c r="N1" s="672"/>
      <c r="O1" s="672"/>
      <c r="P1" s="672"/>
      <c r="Q1" s="672"/>
      <c r="R1" s="672"/>
      <c r="S1" s="672"/>
      <c r="X1"/>
      <c r="AB1"/>
      <c r="AC1" s="88">
        <v>0.1</v>
      </c>
      <c r="AD1" s="286" t="s">
        <v>64</v>
      </c>
      <c r="AE1" s="285" t="s">
        <v>65</v>
      </c>
      <c r="AF1" s="285" t="s">
        <v>66</v>
      </c>
      <c r="AG1" s="285" t="s">
        <v>67</v>
      </c>
      <c r="AH1" s="285" t="s">
        <v>68</v>
      </c>
      <c r="AI1" s="285" t="s">
        <v>69</v>
      </c>
      <c r="AJ1" s="285" t="s">
        <v>70</v>
      </c>
      <c r="AK1" s="285"/>
      <c r="AL1" s="285"/>
      <c r="AM1" s="285"/>
      <c r="AN1" s="285"/>
    </row>
    <row r="2" spans="1:54" ht="18" customHeight="1" thickBot="1">
      <c r="A2" s="230"/>
      <c r="B2" s="230"/>
      <c r="C2" s="230"/>
      <c r="D2" s="230"/>
      <c r="X2"/>
      <c r="AB2"/>
      <c r="AC2" s="71" t="s">
        <v>3</v>
      </c>
      <c r="AD2" s="286"/>
      <c r="AE2" s="285">
        <v>6</v>
      </c>
      <c r="AF2" s="285">
        <v>67</v>
      </c>
      <c r="AG2" s="285" t="s">
        <v>276</v>
      </c>
      <c r="AH2" s="285" t="s">
        <v>72</v>
      </c>
      <c r="AI2" s="285">
        <v>99</v>
      </c>
      <c r="AJ2" s="285">
        <v>129</v>
      </c>
      <c r="AK2" s="285"/>
      <c r="AL2" s="285"/>
      <c r="AM2" s="285"/>
      <c r="AN2" s="285"/>
    </row>
    <row r="3" spans="1:54" ht="18" customHeight="1" thickBot="1">
      <c r="A3" s="16" t="s">
        <v>0</v>
      </c>
      <c r="B3" s="17">
        <v>1</v>
      </c>
      <c r="C3" s="230"/>
      <c r="D3" s="230"/>
      <c r="X3"/>
      <c r="AB3"/>
      <c r="AC3" s="71" t="s">
        <v>14</v>
      </c>
      <c r="AD3" s="287"/>
      <c r="AE3" s="69"/>
      <c r="AF3" s="69"/>
      <c r="AG3" s="69"/>
      <c r="AH3" s="69"/>
      <c r="AI3" s="69"/>
      <c r="AJ3" s="69"/>
      <c r="AK3" s="69"/>
      <c r="AL3" s="69"/>
      <c r="AM3" s="69"/>
      <c r="AN3" s="69"/>
    </row>
    <row r="4" spans="1:54" ht="17.399999999999999" customHeight="1" thickTop="1" thickBot="1">
      <c r="A4" s="16" t="s">
        <v>2</v>
      </c>
      <c r="B4" s="17" t="s">
        <v>3</v>
      </c>
      <c r="F4" s="715" t="s">
        <v>73</v>
      </c>
      <c r="G4" s="716"/>
      <c r="H4" s="716"/>
      <c r="I4" s="716"/>
      <c r="J4" s="716"/>
      <c r="K4" s="716"/>
      <c r="L4" s="716"/>
      <c r="M4" s="716"/>
      <c r="N4" s="716"/>
      <c r="O4" s="716"/>
      <c r="P4" s="716"/>
      <c r="Q4" s="716"/>
      <c r="R4" s="716"/>
      <c r="S4" s="716"/>
      <c r="T4" s="716"/>
      <c r="U4" s="716"/>
      <c r="V4" s="709" t="s">
        <v>893</v>
      </c>
      <c r="W4" s="712" t="s">
        <v>898</v>
      </c>
    </row>
    <row r="5" spans="1:54" ht="16.2" thickBot="1">
      <c r="F5" s="718" t="s">
        <v>74</v>
      </c>
      <c r="G5" s="719"/>
      <c r="H5" s="661" t="s">
        <v>75</v>
      </c>
      <c r="I5" s="659" t="s">
        <v>77</v>
      </c>
      <c r="J5" s="720" t="s">
        <v>76</v>
      </c>
      <c r="K5" s="721"/>
      <c r="L5" s="722"/>
      <c r="M5" s="349" t="s">
        <v>78</v>
      </c>
      <c r="N5" s="720" t="s">
        <v>79</v>
      </c>
      <c r="O5" s="722"/>
      <c r="P5" s="723" t="s">
        <v>804</v>
      </c>
      <c r="Q5" s="724"/>
      <c r="R5" s="725"/>
      <c r="S5" s="720" t="s">
        <v>81</v>
      </c>
      <c r="T5" s="722"/>
      <c r="U5" s="563" t="s">
        <v>277</v>
      </c>
      <c r="V5" s="710"/>
      <c r="W5" s="713"/>
      <c r="X5"/>
      <c r="AB5" s="50"/>
      <c r="AC5" s="50"/>
      <c r="AD5" s="1"/>
      <c r="AE5" s="1"/>
      <c r="AJ5"/>
      <c r="AK5"/>
      <c r="AL5"/>
      <c r="AW5" s="36"/>
    </row>
    <row r="6" spans="1:54" ht="16.2" thickBot="1">
      <c r="F6" s="67" t="s">
        <v>83</v>
      </c>
      <c r="G6" s="68" t="s">
        <v>84</v>
      </c>
      <c r="H6" s="67" t="s">
        <v>85</v>
      </c>
      <c r="I6" s="660" t="s">
        <v>900</v>
      </c>
      <c r="J6" s="238" t="s">
        <v>86</v>
      </c>
      <c r="K6" s="68" t="s">
        <v>87</v>
      </c>
      <c r="L6" s="239" t="s">
        <v>88</v>
      </c>
      <c r="M6" s="68" t="s">
        <v>90</v>
      </c>
      <c r="N6" s="238" t="s">
        <v>91</v>
      </c>
      <c r="O6" s="239" t="s">
        <v>92</v>
      </c>
      <c r="P6" s="238" t="s">
        <v>93</v>
      </c>
      <c r="Q6" s="68" t="s">
        <v>802</v>
      </c>
      <c r="R6" s="239" t="s">
        <v>803</v>
      </c>
      <c r="S6" s="68" t="s">
        <v>94</v>
      </c>
      <c r="T6" s="68" t="s">
        <v>95</v>
      </c>
      <c r="U6" s="238" t="s">
        <v>96</v>
      </c>
      <c r="V6" s="710"/>
      <c r="W6" s="713"/>
      <c r="X6"/>
      <c r="AB6" s="50"/>
      <c r="AC6" s="50"/>
      <c r="AD6" s="1"/>
      <c r="AE6" s="1"/>
      <c r="AG6" s="36" t="s">
        <v>97</v>
      </c>
      <c r="AH6" s="36" t="s">
        <v>83</v>
      </c>
      <c r="AI6" s="36" t="s">
        <v>84</v>
      </c>
      <c r="AJ6" t="s">
        <v>85</v>
      </c>
      <c r="AK6" s="36" t="s">
        <v>900</v>
      </c>
      <c r="AL6" t="s">
        <v>86</v>
      </c>
      <c r="AM6" s="36" t="s">
        <v>87</v>
      </c>
      <c r="AN6" s="36" t="s">
        <v>88</v>
      </c>
      <c r="AO6" s="36" t="s">
        <v>90</v>
      </c>
      <c r="AP6" s="36" t="s">
        <v>91</v>
      </c>
      <c r="AQ6" s="36" t="s">
        <v>92</v>
      </c>
      <c r="AR6" s="36" t="s">
        <v>93</v>
      </c>
      <c r="AS6" s="36" t="s">
        <v>802</v>
      </c>
      <c r="AT6" s="36" t="s">
        <v>803</v>
      </c>
      <c r="AU6" s="36" t="s">
        <v>94</v>
      </c>
      <c r="AV6" s="36" t="s">
        <v>95</v>
      </c>
      <c r="AW6" s="36" t="s">
        <v>96</v>
      </c>
      <c r="AX6" s="36" t="s">
        <v>278</v>
      </c>
      <c r="AY6" s="36" t="s">
        <v>279</v>
      </c>
    </row>
    <row r="7" spans="1:54" ht="35.25" customHeight="1" thickBot="1">
      <c r="A7" s="22" t="s">
        <v>40</v>
      </c>
      <c r="B7" s="91" t="s">
        <v>99</v>
      </c>
      <c r="C7" s="23" t="s">
        <v>280</v>
      </c>
      <c r="D7" s="91" t="s">
        <v>252</v>
      </c>
      <c r="E7" s="70" t="str">
        <f>IF(B3=1,"List Price","Net Price")</f>
        <v>List Price</v>
      </c>
      <c r="F7" s="308" t="s">
        <v>101</v>
      </c>
      <c r="G7" s="311" t="s">
        <v>102</v>
      </c>
      <c r="H7" s="312" t="s">
        <v>118</v>
      </c>
      <c r="I7" s="312" t="s">
        <v>905</v>
      </c>
      <c r="J7" s="308" t="s">
        <v>229</v>
      </c>
      <c r="K7" s="308" t="s">
        <v>120</v>
      </c>
      <c r="L7" s="313" t="s">
        <v>121</v>
      </c>
      <c r="M7" s="313" t="s">
        <v>108</v>
      </c>
      <c r="N7" s="308" t="s">
        <v>109</v>
      </c>
      <c r="O7" s="308" t="s">
        <v>110</v>
      </c>
      <c r="P7" s="308" t="s">
        <v>805</v>
      </c>
      <c r="Q7" s="308" t="s">
        <v>806</v>
      </c>
      <c r="R7" s="308" t="s">
        <v>807</v>
      </c>
      <c r="S7" s="304" t="s">
        <v>112</v>
      </c>
      <c r="T7" s="436" t="s">
        <v>113</v>
      </c>
      <c r="U7" s="564" t="s">
        <v>114</v>
      </c>
      <c r="V7" s="711"/>
      <c r="W7" s="714"/>
      <c r="AD7" s="66" t="s">
        <v>40</v>
      </c>
      <c r="AE7" s="66" t="s">
        <v>99</v>
      </c>
      <c r="AF7" s="66" t="s">
        <v>280</v>
      </c>
      <c r="AG7" s="298" t="s">
        <v>115</v>
      </c>
      <c r="AH7" s="298" t="s">
        <v>281</v>
      </c>
      <c r="AI7" s="298" t="s">
        <v>282</v>
      </c>
      <c r="AJ7" s="298" t="s">
        <v>118</v>
      </c>
      <c r="AK7" s="298" t="s">
        <v>905</v>
      </c>
      <c r="AL7" s="123" t="s">
        <v>119</v>
      </c>
      <c r="AM7" s="123" t="s">
        <v>120</v>
      </c>
      <c r="AN7" s="123" t="s">
        <v>121</v>
      </c>
      <c r="AO7" s="225" t="s">
        <v>108</v>
      </c>
      <c r="AP7" s="298" t="s">
        <v>283</v>
      </c>
      <c r="AQ7" s="298" t="s">
        <v>284</v>
      </c>
      <c r="AR7" s="298" t="s">
        <v>80</v>
      </c>
      <c r="AS7" s="298" t="s">
        <v>80</v>
      </c>
      <c r="AT7" s="298" t="s">
        <v>80</v>
      </c>
      <c r="AU7" s="298" t="s">
        <v>235</v>
      </c>
      <c r="AV7" s="298" t="s">
        <v>113</v>
      </c>
      <c r="AW7" s="298" t="s">
        <v>239</v>
      </c>
    </row>
    <row r="8" spans="1:54" ht="26.1" customHeight="1" thickTop="1">
      <c r="A8" s="144" t="s">
        <v>285</v>
      </c>
      <c r="B8" s="263"/>
      <c r="C8" s="145"/>
      <c r="D8" s="145"/>
      <c r="E8" s="25"/>
      <c r="F8" s="25"/>
      <c r="G8" s="232"/>
      <c r="H8" s="25"/>
      <c r="I8" s="25"/>
      <c r="J8" s="40"/>
      <c r="K8" s="40"/>
      <c r="L8" s="46"/>
      <c r="M8" s="25"/>
      <c r="N8" s="25"/>
      <c r="O8" s="25"/>
      <c r="P8" s="25"/>
      <c r="Q8" s="25"/>
      <c r="R8" s="25"/>
      <c r="S8" s="25"/>
      <c r="T8" s="25"/>
      <c r="U8" s="565"/>
      <c r="V8" s="567"/>
      <c r="W8" s="568"/>
      <c r="AD8" t="s">
        <v>286</v>
      </c>
      <c r="AG8" s="450"/>
      <c r="AH8" s="450"/>
      <c r="AI8" s="450"/>
      <c r="AJ8" s="450"/>
      <c r="AK8" s="450"/>
      <c r="AL8" s="450"/>
      <c r="AM8" s="450"/>
      <c r="AN8" s="450"/>
      <c r="AO8" s="450"/>
      <c r="AP8" s="450"/>
      <c r="AQ8" s="450"/>
      <c r="AR8" s="450"/>
      <c r="AS8" s="450"/>
      <c r="AT8" s="450"/>
      <c r="AU8" s="450"/>
      <c r="AV8" s="450"/>
      <c r="AW8" s="450"/>
      <c r="BA8" s="66"/>
      <c r="BB8" s="66"/>
    </row>
    <row r="9" spans="1:54" ht="15.9" customHeight="1">
      <c r="A9" s="147" t="s">
        <v>287</v>
      </c>
      <c r="B9" s="264"/>
      <c r="C9" s="148"/>
      <c r="D9" s="148"/>
      <c r="E9" s="3"/>
      <c r="F9" s="3"/>
      <c r="G9" s="23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47"/>
      <c r="V9" s="569"/>
      <c r="W9" s="570"/>
      <c r="AD9" t="s">
        <v>287</v>
      </c>
      <c r="AG9" s="450"/>
      <c r="AH9" s="450"/>
      <c r="AI9" s="450"/>
      <c r="AJ9" s="450"/>
      <c r="AK9" s="450"/>
      <c r="AL9" s="450"/>
      <c r="AM9" s="450"/>
      <c r="AN9" s="450"/>
      <c r="AO9" s="450"/>
      <c r="AP9" s="450"/>
      <c r="AQ9" s="450"/>
      <c r="AR9" s="450"/>
      <c r="AS9" s="450"/>
      <c r="AT9" s="450"/>
      <c r="AU9" s="450"/>
      <c r="AV9" s="450"/>
      <c r="AW9" s="450"/>
    </row>
    <row r="10" spans="1:54" ht="15.9" customHeight="1">
      <c r="A10" s="155" t="s">
        <v>288</v>
      </c>
      <c r="B10" s="157">
        <v>5</v>
      </c>
      <c r="C10" s="156" t="str">
        <f>AF10</f>
        <v>230 V, 3 Ph</v>
      </c>
      <c r="D10" s="157" t="s">
        <v>116</v>
      </c>
      <c r="E10" s="170">
        <f t="shared" ref="E10:O14" si="0">IFERROR(AG10*$B$3*IF($B$4="Yes",1+$AC$1,1),AG10)</f>
        <v>8133</v>
      </c>
      <c r="F10" s="159" t="str">
        <f t="shared" si="0"/>
        <v>-</v>
      </c>
      <c r="G10" s="160" t="str">
        <f t="shared" si="0"/>
        <v>-</v>
      </c>
      <c r="H10" s="158">
        <f t="shared" si="0"/>
        <v>900</v>
      </c>
      <c r="I10" s="159" t="str">
        <f t="shared" si="0"/>
        <v>-</v>
      </c>
      <c r="J10" s="158">
        <f t="shared" si="0"/>
        <v>767.86800000000005</v>
      </c>
      <c r="K10" s="158">
        <f t="shared" si="0"/>
        <v>390.22800000000001</v>
      </c>
      <c r="L10" s="158">
        <f t="shared" si="0"/>
        <v>442.678</v>
      </c>
      <c r="M10" s="159">
        <f t="shared" si="0"/>
        <v>607</v>
      </c>
      <c r="N10" s="172">
        <f t="shared" si="0"/>
        <v>2747</v>
      </c>
      <c r="O10" s="159">
        <f t="shared" si="0"/>
        <v>1333</v>
      </c>
      <c r="P10" s="159" t="s">
        <v>56</v>
      </c>
      <c r="Q10" s="159" t="s">
        <v>56</v>
      </c>
      <c r="R10" s="159" t="s">
        <v>56</v>
      </c>
      <c r="S10" s="158">
        <f t="shared" ref="S10:U14" si="1">IFERROR(AU10*$B$3*IF($B$4="Yes",1+$AC$1,1),AU10)</f>
        <v>1372.0920000000001</v>
      </c>
      <c r="T10" s="171">
        <f t="shared" si="1"/>
        <v>399</v>
      </c>
      <c r="U10" s="561">
        <f t="shared" si="1"/>
        <v>515</v>
      </c>
      <c r="V10" s="571" t="s">
        <v>887</v>
      </c>
      <c r="W10" s="572" t="s">
        <v>56</v>
      </c>
      <c r="AD10" t="s">
        <v>288</v>
      </c>
      <c r="AE10">
        <v>5</v>
      </c>
      <c r="AF10" t="s">
        <v>289</v>
      </c>
      <c r="AG10" s="450">
        <v>8133</v>
      </c>
      <c r="AH10" s="450" t="s">
        <v>56</v>
      </c>
      <c r="AI10" s="450" t="s">
        <v>56</v>
      </c>
      <c r="AJ10" s="450">
        <v>900</v>
      </c>
      <c r="AK10" s="450" t="s">
        <v>56</v>
      </c>
      <c r="AL10" s="450">
        <v>767.86800000000005</v>
      </c>
      <c r="AM10" s="450">
        <v>390.22800000000001</v>
      </c>
      <c r="AN10" s="450">
        <v>442.678</v>
      </c>
      <c r="AO10" s="450">
        <v>607</v>
      </c>
      <c r="AP10" s="450">
        <v>2747</v>
      </c>
      <c r="AQ10" s="450">
        <v>1333</v>
      </c>
      <c r="AR10" s="450" t="s">
        <v>56</v>
      </c>
      <c r="AS10" s="450" t="s">
        <v>56</v>
      </c>
      <c r="AT10" s="450" t="s">
        <v>56</v>
      </c>
      <c r="AU10" s="450">
        <v>1372.0920000000001</v>
      </c>
      <c r="AV10" s="450">
        <v>399</v>
      </c>
      <c r="AW10" s="450">
        <v>515</v>
      </c>
    </row>
    <row r="11" spans="1:54" ht="15.9" customHeight="1">
      <c r="A11" s="161" t="s">
        <v>290</v>
      </c>
      <c r="B11" s="163">
        <v>7.5</v>
      </c>
      <c r="C11" s="162" t="str">
        <f>AF11</f>
        <v>230 V, 3 Ph</v>
      </c>
      <c r="D11" s="163" t="s">
        <v>192</v>
      </c>
      <c r="E11" s="164">
        <f t="shared" si="0"/>
        <v>8902</v>
      </c>
      <c r="F11" s="168" t="str">
        <f t="shared" si="0"/>
        <v>-</v>
      </c>
      <c r="G11" s="169" t="str">
        <f t="shared" si="0"/>
        <v>-</v>
      </c>
      <c r="H11" s="158">
        <f t="shared" si="0"/>
        <v>905</v>
      </c>
      <c r="I11" s="168" t="str">
        <f t="shared" si="0"/>
        <v>-</v>
      </c>
      <c r="J11" s="165">
        <f t="shared" si="0"/>
        <v>767.86800000000005</v>
      </c>
      <c r="K11" s="165">
        <f t="shared" si="0"/>
        <v>390.22800000000001</v>
      </c>
      <c r="L11" s="165">
        <f t="shared" si="0"/>
        <v>442.678</v>
      </c>
      <c r="M11" s="168">
        <f t="shared" si="0"/>
        <v>607</v>
      </c>
      <c r="N11" s="167">
        <f t="shared" si="0"/>
        <v>2808</v>
      </c>
      <c r="O11" s="168">
        <f t="shared" si="0"/>
        <v>1458</v>
      </c>
      <c r="P11" s="168" t="s">
        <v>56</v>
      </c>
      <c r="Q11" s="168" t="s">
        <v>56</v>
      </c>
      <c r="R11" s="168" t="s">
        <v>56</v>
      </c>
      <c r="S11" s="165">
        <f t="shared" si="1"/>
        <v>1372.0920000000001</v>
      </c>
      <c r="T11" s="166">
        <f t="shared" si="1"/>
        <v>399</v>
      </c>
      <c r="U11" s="562">
        <f t="shared" si="1"/>
        <v>515</v>
      </c>
      <c r="V11" s="573" t="s">
        <v>887</v>
      </c>
      <c r="W11" s="574" t="s">
        <v>56</v>
      </c>
      <c r="AD11" t="s">
        <v>290</v>
      </c>
      <c r="AE11">
        <v>7.5</v>
      </c>
      <c r="AF11" t="s">
        <v>289</v>
      </c>
      <c r="AG11" s="450">
        <v>8902</v>
      </c>
      <c r="AH11" s="450" t="s">
        <v>56</v>
      </c>
      <c r="AI11" s="450" t="s">
        <v>56</v>
      </c>
      <c r="AJ11" s="450">
        <v>905</v>
      </c>
      <c r="AK11" s="450" t="s">
        <v>56</v>
      </c>
      <c r="AL11" s="450">
        <v>767.86800000000005</v>
      </c>
      <c r="AM11" s="450">
        <v>390.22800000000001</v>
      </c>
      <c r="AN11" s="450">
        <v>442.678</v>
      </c>
      <c r="AO11" s="450">
        <v>607</v>
      </c>
      <c r="AP11" s="450">
        <v>2808</v>
      </c>
      <c r="AQ11" s="450">
        <v>1458</v>
      </c>
      <c r="AR11" s="450" t="s">
        <v>56</v>
      </c>
      <c r="AS11" s="450" t="s">
        <v>56</v>
      </c>
      <c r="AT11" s="450" t="s">
        <v>56</v>
      </c>
      <c r="AU11" s="450">
        <v>1372.0920000000001</v>
      </c>
      <c r="AV11" s="450">
        <v>399</v>
      </c>
      <c r="AW11" s="450">
        <v>515</v>
      </c>
    </row>
    <row r="12" spans="1:54" ht="15.9" customHeight="1">
      <c r="A12" s="155" t="s">
        <v>291</v>
      </c>
      <c r="B12" s="157">
        <v>10</v>
      </c>
      <c r="C12" s="156" t="str">
        <f>AF12</f>
        <v>230 V, 3 Ph</v>
      </c>
      <c r="D12" s="157" t="s">
        <v>168</v>
      </c>
      <c r="E12" s="170">
        <f t="shared" si="0"/>
        <v>11139</v>
      </c>
      <c r="F12" s="159" t="str">
        <f t="shared" si="0"/>
        <v>-</v>
      </c>
      <c r="G12" s="160" t="str">
        <f t="shared" si="0"/>
        <v>-</v>
      </c>
      <c r="H12" s="158">
        <f t="shared" si="0"/>
        <v>915</v>
      </c>
      <c r="I12" s="159" t="str">
        <f t="shared" si="0"/>
        <v>-</v>
      </c>
      <c r="J12" s="158">
        <f t="shared" si="0"/>
        <v>767.86800000000005</v>
      </c>
      <c r="K12" s="158">
        <f t="shared" si="0"/>
        <v>390.22800000000001</v>
      </c>
      <c r="L12" s="158">
        <f t="shared" si="0"/>
        <v>442.678</v>
      </c>
      <c r="M12" s="159">
        <f t="shared" si="0"/>
        <v>607</v>
      </c>
      <c r="N12" s="172">
        <f t="shared" si="0"/>
        <v>2956</v>
      </c>
      <c r="O12" s="159">
        <f t="shared" si="0"/>
        <v>1581</v>
      </c>
      <c r="P12" s="159" t="s">
        <v>56</v>
      </c>
      <c r="Q12" s="159" t="s">
        <v>56</v>
      </c>
      <c r="R12" s="159" t="s">
        <v>56</v>
      </c>
      <c r="S12" s="158">
        <f t="shared" si="1"/>
        <v>1372.0920000000001</v>
      </c>
      <c r="T12" s="171">
        <f t="shared" si="1"/>
        <v>399</v>
      </c>
      <c r="U12" s="561">
        <f t="shared" si="1"/>
        <v>515</v>
      </c>
      <c r="V12" s="571" t="s">
        <v>887</v>
      </c>
      <c r="W12" s="572" t="s">
        <v>56</v>
      </c>
      <c r="AD12" t="s">
        <v>291</v>
      </c>
      <c r="AE12">
        <v>10</v>
      </c>
      <c r="AF12" t="s">
        <v>289</v>
      </c>
      <c r="AG12" s="450">
        <v>11139</v>
      </c>
      <c r="AH12" s="450" t="s">
        <v>56</v>
      </c>
      <c r="AI12" s="450" t="s">
        <v>56</v>
      </c>
      <c r="AJ12" s="450">
        <v>915</v>
      </c>
      <c r="AK12" s="450" t="s">
        <v>56</v>
      </c>
      <c r="AL12" s="450">
        <v>767.86800000000005</v>
      </c>
      <c r="AM12" s="450">
        <v>390.22800000000001</v>
      </c>
      <c r="AN12" s="450">
        <v>442.678</v>
      </c>
      <c r="AO12" s="450">
        <v>607</v>
      </c>
      <c r="AP12" s="450">
        <v>2956</v>
      </c>
      <c r="AQ12" s="450">
        <v>1581</v>
      </c>
      <c r="AR12" s="450" t="s">
        <v>56</v>
      </c>
      <c r="AS12" s="450" t="s">
        <v>56</v>
      </c>
      <c r="AT12" s="450" t="s">
        <v>56</v>
      </c>
      <c r="AU12" s="450">
        <v>1372.0920000000001</v>
      </c>
      <c r="AV12" s="450">
        <v>399</v>
      </c>
      <c r="AW12" s="450">
        <v>515</v>
      </c>
    </row>
    <row r="13" spans="1:54" ht="15.9" customHeight="1">
      <c r="A13" s="161" t="s">
        <v>292</v>
      </c>
      <c r="B13" s="163">
        <v>15</v>
      </c>
      <c r="C13" s="162" t="str">
        <f>AF13</f>
        <v>230 V, 3 Ph</v>
      </c>
      <c r="D13" s="163" t="s">
        <v>150</v>
      </c>
      <c r="E13" s="164">
        <f t="shared" si="0"/>
        <v>12800</v>
      </c>
      <c r="F13" s="168" t="str">
        <f t="shared" si="0"/>
        <v>-</v>
      </c>
      <c r="G13" s="169" t="str">
        <f t="shared" si="0"/>
        <v>-</v>
      </c>
      <c r="H13" s="158">
        <f t="shared" si="0"/>
        <v>915</v>
      </c>
      <c r="I13" s="168" t="str">
        <f t="shared" si="0"/>
        <v>-</v>
      </c>
      <c r="J13" s="165">
        <f t="shared" si="0"/>
        <v>767.86800000000005</v>
      </c>
      <c r="K13" s="165">
        <f t="shared" si="0"/>
        <v>390.22800000000001</v>
      </c>
      <c r="L13" s="165">
        <f t="shared" si="0"/>
        <v>442.678</v>
      </c>
      <c r="M13" s="168">
        <f t="shared" si="0"/>
        <v>607</v>
      </c>
      <c r="N13" s="167">
        <f t="shared" si="0"/>
        <v>3319</v>
      </c>
      <c r="O13" s="168">
        <f t="shared" si="0"/>
        <v>1623</v>
      </c>
      <c r="P13" s="168" t="s">
        <v>56</v>
      </c>
      <c r="Q13" s="168" t="s">
        <v>56</v>
      </c>
      <c r="R13" s="168" t="s">
        <v>56</v>
      </c>
      <c r="S13" s="165">
        <f t="shared" si="1"/>
        <v>1372.0920000000001</v>
      </c>
      <c r="T13" s="166">
        <f t="shared" si="1"/>
        <v>399</v>
      </c>
      <c r="U13" s="562">
        <f t="shared" si="1"/>
        <v>515</v>
      </c>
      <c r="V13" s="573" t="s">
        <v>887</v>
      </c>
      <c r="W13" s="574" t="s">
        <v>56</v>
      </c>
      <c r="AD13" t="s">
        <v>292</v>
      </c>
      <c r="AE13">
        <v>15</v>
      </c>
      <c r="AF13" t="s">
        <v>289</v>
      </c>
      <c r="AG13" s="450">
        <v>12800</v>
      </c>
      <c r="AH13" s="450" t="s">
        <v>56</v>
      </c>
      <c r="AI13" s="450" t="s">
        <v>56</v>
      </c>
      <c r="AJ13" s="450">
        <v>915</v>
      </c>
      <c r="AK13" s="450" t="s">
        <v>56</v>
      </c>
      <c r="AL13" s="450">
        <v>767.86800000000005</v>
      </c>
      <c r="AM13" s="450">
        <v>390.22800000000001</v>
      </c>
      <c r="AN13" s="450">
        <v>442.678</v>
      </c>
      <c r="AO13" s="450">
        <v>607</v>
      </c>
      <c r="AP13" s="450">
        <v>3319</v>
      </c>
      <c r="AQ13" s="450">
        <v>1623</v>
      </c>
      <c r="AR13" s="450" t="s">
        <v>56</v>
      </c>
      <c r="AS13" s="450" t="s">
        <v>56</v>
      </c>
      <c r="AT13" s="450" t="s">
        <v>56</v>
      </c>
      <c r="AU13" s="450">
        <v>1372.0920000000001</v>
      </c>
      <c r="AV13" s="450">
        <v>399</v>
      </c>
      <c r="AW13" s="450">
        <v>515</v>
      </c>
    </row>
    <row r="14" spans="1:54" ht="15.9" customHeight="1">
      <c r="A14" s="155" t="s">
        <v>293</v>
      </c>
      <c r="B14" s="157">
        <v>20</v>
      </c>
      <c r="C14" s="156" t="str">
        <f>AF14</f>
        <v>230 V, 3 Ph</v>
      </c>
      <c r="D14" s="157" t="s">
        <v>294</v>
      </c>
      <c r="E14" s="170">
        <f t="shared" si="0"/>
        <v>14890</v>
      </c>
      <c r="F14" s="159" t="str">
        <f t="shared" si="0"/>
        <v>-</v>
      </c>
      <c r="G14" s="160" t="str">
        <f t="shared" si="0"/>
        <v>-</v>
      </c>
      <c r="H14" s="158">
        <f t="shared" si="0"/>
        <v>1266</v>
      </c>
      <c r="I14" s="159" t="str">
        <f t="shared" si="0"/>
        <v>-</v>
      </c>
      <c r="J14" s="158">
        <f t="shared" si="0"/>
        <v>767.86800000000005</v>
      </c>
      <c r="K14" s="158">
        <f t="shared" si="0"/>
        <v>390.22800000000001</v>
      </c>
      <c r="L14" s="158">
        <f t="shared" si="0"/>
        <v>442.678</v>
      </c>
      <c r="M14" s="159">
        <f t="shared" si="0"/>
        <v>607</v>
      </c>
      <c r="N14" s="159">
        <f t="shared" si="0"/>
        <v>3656</v>
      </c>
      <c r="O14" s="159">
        <f t="shared" si="0"/>
        <v>1794</v>
      </c>
      <c r="P14" s="159" t="s">
        <v>56</v>
      </c>
      <c r="Q14" s="159" t="s">
        <v>56</v>
      </c>
      <c r="R14" s="159" t="s">
        <v>56</v>
      </c>
      <c r="S14" s="158">
        <f t="shared" si="1"/>
        <v>1372.0920000000001</v>
      </c>
      <c r="T14" s="171">
        <f t="shared" si="1"/>
        <v>399</v>
      </c>
      <c r="U14" s="561">
        <f t="shared" si="1"/>
        <v>515</v>
      </c>
      <c r="V14" s="571" t="s">
        <v>887</v>
      </c>
      <c r="W14" s="572" t="s">
        <v>56</v>
      </c>
      <c r="AD14" t="s">
        <v>293</v>
      </c>
      <c r="AE14">
        <v>20</v>
      </c>
      <c r="AF14" t="s">
        <v>289</v>
      </c>
      <c r="AG14" s="450">
        <v>14890</v>
      </c>
      <c r="AH14" s="450" t="s">
        <v>56</v>
      </c>
      <c r="AI14" s="450" t="s">
        <v>56</v>
      </c>
      <c r="AJ14" s="450">
        <v>1266</v>
      </c>
      <c r="AK14" s="450" t="s">
        <v>56</v>
      </c>
      <c r="AL14" s="450">
        <v>767.86800000000005</v>
      </c>
      <c r="AM14" s="450">
        <v>390.22800000000001</v>
      </c>
      <c r="AN14" s="450">
        <v>442.678</v>
      </c>
      <c r="AO14" s="450">
        <v>607</v>
      </c>
      <c r="AP14" s="450">
        <v>3656</v>
      </c>
      <c r="AQ14" s="450">
        <v>1794</v>
      </c>
      <c r="AR14" s="450" t="s">
        <v>56</v>
      </c>
      <c r="AS14" s="450" t="s">
        <v>56</v>
      </c>
      <c r="AT14" s="450" t="s">
        <v>56</v>
      </c>
      <c r="AU14" s="450">
        <v>1372.0920000000001</v>
      </c>
      <c r="AV14" s="450">
        <v>399</v>
      </c>
      <c r="AW14" s="450">
        <v>515</v>
      </c>
    </row>
    <row r="15" spans="1:54" ht="15.9" customHeight="1">
      <c r="A15" s="147" t="s">
        <v>295</v>
      </c>
      <c r="B15" s="264"/>
      <c r="C15" s="148"/>
      <c r="D15" s="148"/>
      <c r="E15" s="3"/>
      <c r="F15" s="3"/>
      <c r="G15" s="23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47"/>
      <c r="V15" s="569"/>
      <c r="W15" s="570"/>
      <c r="AD15" t="s">
        <v>296</v>
      </c>
      <c r="AG15" s="450"/>
      <c r="AH15" s="450"/>
      <c r="AI15" s="450"/>
      <c r="AJ15" s="450"/>
      <c r="AK15" s="450"/>
      <c r="AL15" s="450"/>
      <c r="AM15" s="450"/>
      <c r="AN15" s="450"/>
      <c r="AO15" s="450"/>
      <c r="AP15" s="450"/>
      <c r="AQ15" s="450"/>
      <c r="AR15" s="450"/>
      <c r="AS15" s="450"/>
      <c r="AT15" s="450"/>
      <c r="AU15" s="450"/>
      <c r="AV15" s="450"/>
      <c r="AW15" s="450"/>
    </row>
    <row r="16" spans="1:54" ht="15.9" customHeight="1">
      <c r="A16" s="155" t="s">
        <v>297</v>
      </c>
      <c r="B16" s="157">
        <v>10</v>
      </c>
      <c r="C16" s="156" t="str">
        <f>AF16</f>
        <v>230 V, 3 Ph</v>
      </c>
      <c r="D16" s="157" t="s">
        <v>168</v>
      </c>
      <c r="E16" s="170">
        <f t="shared" ref="E16:S18" si="2">IFERROR(AG16*$B$3*IF($B$4="Yes",1+$AC$1,1),AG16)</f>
        <v>12795</v>
      </c>
      <c r="F16" s="159" t="str">
        <f t="shared" si="2"/>
        <v>-</v>
      </c>
      <c r="G16" s="160" t="str">
        <f t="shared" si="2"/>
        <v>-</v>
      </c>
      <c r="H16" s="159">
        <f t="shared" si="2"/>
        <v>915</v>
      </c>
      <c r="I16" s="158">
        <f t="shared" si="2"/>
        <v>1678</v>
      </c>
      <c r="J16" s="158">
        <f t="shared" si="2"/>
        <v>767.86800000000005</v>
      </c>
      <c r="K16" s="158">
        <f t="shared" si="2"/>
        <v>390.22800000000001</v>
      </c>
      <c r="L16" s="158">
        <f t="shared" si="2"/>
        <v>442.678</v>
      </c>
      <c r="M16" s="159">
        <f t="shared" si="2"/>
        <v>607</v>
      </c>
      <c r="N16" s="172">
        <f t="shared" si="2"/>
        <v>2956</v>
      </c>
      <c r="O16" s="159">
        <f t="shared" si="2"/>
        <v>1581</v>
      </c>
      <c r="P16" s="158">
        <f t="shared" si="2"/>
        <v>561</v>
      </c>
      <c r="Q16" s="158">
        <f t="shared" si="2"/>
        <v>914</v>
      </c>
      <c r="R16" s="158">
        <f t="shared" si="2"/>
        <v>1042</v>
      </c>
      <c r="S16" s="158">
        <f t="shared" si="2"/>
        <v>1372.0920000000001</v>
      </c>
      <c r="T16" s="437" t="s">
        <v>56</v>
      </c>
      <c r="U16" s="561">
        <f>IFERROR(AW16*$B$3*IF($B$4="Yes",1+$AC$1,1),AW16)</f>
        <v>798</v>
      </c>
      <c r="V16" s="571" t="s">
        <v>887</v>
      </c>
      <c r="W16" s="572" t="s">
        <v>56</v>
      </c>
      <c r="AD16" t="s">
        <v>297</v>
      </c>
      <c r="AE16">
        <v>10</v>
      </c>
      <c r="AF16" t="s">
        <v>289</v>
      </c>
      <c r="AG16" s="450">
        <v>12795</v>
      </c>
      <c r="AH16" s="450" t="s">
        <v>56</v>
      </c>
      <c r="AI16" s="450" t="s">
        <v>56</v>
      </c>
      <c r="AJ16" s="450">
        <v>915</v>
      </c>
      <c r="AK16" s="450">
        <v>1678</v>
      </c>
      <c r="AL16" s="450">
        <v>767.86800000000005</v>
      </c>
      <c r="AM16" s="450">
        <v>390.22800000000001</v>
      </c>
      <c r="AN16" s="450">
        <v>442.678</v>
      </c>
      <c r="AO16" s="450">
        <v>607</v>
      </c>
      <c r="AP16" s="450">
        <v>2956</v>
      </c>
      <c r="AQ16" s="450">
        <v>1581</v>
      </c>
      <c r="AR16" s="450">
        <v>561</v>
      </c>
      <c r="AS16" s="450">
        <v>914</v>
      </c>
      <c r="AT16" s="450">
        <v>1042</v>
      </c>
      <c r="AU16" s="450">
        <v>1372.0920000000001</v>
      </c>
      <c r="AV16" s="450" t="s">
        <v>56</v>
      </c>
      <c r="AW16" s="450">
        <v>798</v>
      </c>
    </row>
    <row r="17" spans="1:49" ht="15.9" customHeight="1">
      <c r="A17" s="161" t="s">
        <v>298</v>
      </c>
      <c r="B17" s="163">
        <v>15</v>
      </c>
      <c r="C17" s="162" t="str">
        <f>AF17</f>
        <v>230 V, 3 Ph</v>
      </c>
      <c r="D17" s="163" t="s">
        <v>150</v>
      </c>
      <c r="E17" s="164">
        <f t="shared" si="2"/>
        <v>14871</v>
      </c>
      <c r="F17" s="168" t="str">
        <f t="shared" si="2"/>
        <v>-</v>
      </c>
      <c r="G17" s="169" t="str">
        <f t="shared" si="2"/>
        <v>-</v>
      </c>
      <c r="H17" s="159">
        <f t="shared" si="2"/>
        <v>915</v>
      </c>
      <c r="I17" s="165">
        <f t="shared" si="2"/>
        <v>2089</v>
      </c>
      <c r="J17" s="165">
        <f t="shared" si="2"/>
        <v>767.86800000000005</v>
      </c>
      <c r="K17" s="165">
        <f t="shared" si="2"/>
        <v>390.22800000000001</v>
      </c>
      <c r="L17" s="165">
        <f t="shared" si="2"/>
        <v>442.678</v>
      </c>
      <c r="M17" s="168">
        <f t="shared" si="2"/>
        <v>607</v>
      </c>
      <c r="N17" s="167">
        <f t="shared" si="2"/>
        <v>3319</v>
      </c>
      <c r="O17" s="168">
        <f t="shared" si="2"/>
        <v>1623</v>
      </c>
      <c r="P17" s="165">
        <f t="shared" si="2"/>
        <v>561</v>
      </c>
      <c r="Q17" s="165">
        <f t="shared" si="2"/>
        <v>914</v>
      </c>
      <c r="R17" s="165">
        <f t="shared" si="2"/>
        <v>1042</v>
      </c>
      <c r="S17" s="165">
        <f t="shared" si="2"/>
        <v>1372.0920000000001</v>
      </c>
      <c r="T17" s="352" t="s">
        <v>56</v>
      </c>
      <c r="U17" s="562">
        <f>IFERROR(AW17*$B$3*IF($B$4="Yes",1+$AC$1,1),AW17)</f>
        <v>798</v>
      </c>
      <c r="V17" s="573" t="s">
        <v>887</v>
      </c>
      <c r="W17" s="574" t="s">
        <v>56</v>
      </c>
      <c r="AD17" t="s">
        <v>298</v>
      </c>
      <c r="AE17">
        <v>15</v>
      </c>
      <c r="AF17" t="s">
        <v>289</v>
      </c>
      <c r="AG17" s="450">
        <v>14871</v>
      </c>
      <c r="AH17" s="450" t="s">
        <v>56</v>
      </c>
      <c r="AI17" s="450" t="s">
        <v>56</v>
      </c>
      <c r="AJ17" s="450">
        <v>915</v>
      </c>
      <c r="AK17" s="450">
        <v>2089</v>
      </c>
      <c r="AL17" s="450">
        <v>767.86800000000005</v>
      </c>
      <c r="AM17" s="450">
        <v>390.22800000000001</v>
      </c>
      <c r="AN17" s="450">
        <v>442.678</v>
      </c>
      <c r="AO17" s="450">
        <v>607</v>
      </c>
      <c r="AP17" s="450">
        <v>3319</v>
      </c>
      <c r="AQ17" s="450">
        <v>1623</v>
      </c>
      <c r="AR17" s="450">
        <v>561</v>
      </c>
      <c r="AS17" s="450">
        <v>914</v>
      </c>
      <c r="AT17" s="450">
        <v>1042</v>
      </c>
      <c r="AU17" s="450">
        <v>1372.0920000000001</v>
      </c>
      <c r="AV17" s="450" t="s">
        <v>56</v>
      </c>
      <c r="AW17" s="450">
        <v>798</v>
      </c>
    </row>
    <row r="18" spans="1:49" ht="15.9" customHeight="1">
      <c r="A18" s="155" t="s">
        <v>299</v>
      </c>
      <c r="B18" s="157">
        <v>20</v>
      </c>
      <c r="C18" s="156" t="str">
        <f>AF18</f>
        <v>230 V, 3 Ph</v>
      </c>
      <c r="D18" s="157" t="s">
        <v>294</v>
      </c>
      <c r="E18" s="170">
        <f t="shared" si="2"/>
        <v>16779</v>
      </c>
      <c r="F18" s="159" t="str">
        <f t="shared" si="2"/>
        <v>-</v>
      </c>
      <c r="G18" s="160" t="str">
        <f t="shared" si="2"/>
        <v>-</v>
      </c>
      <c r="H18" s="159">
        <f t="shared" si="2"/>
        <v>1266</v>
      </c>
      <c r="I18" s="158">
        <f t="shared" si="2"/>
        <v>2504</v>
      </c>
      <c r="J18" s="158">
        <f t="shared" si="2"/>
        <v>767.86800000000005</v>
      </c>
      <c r="K18" s="158">
        <f t="shared" si="2"/>
        <v>390.22800000000001</v>
      </c>
      <c r="L18" s="158">
        <f t="shared" si="2"/>
        <v>442.678</v>
      </c>
      <c r="M18" s="159">
        <f t="shared" si="2"/>
        <v>607</v>
      </c>
      <c r="N18" s="159">
        <f t="shared" si="2"/>
        <v>3656</v>
      </c>
      <c r="O18" s="159">
        <f t="shared" si="2"/>
        <v>1794</v>
      </c>
      <c r="P18" s="158">
        <f t="shared" si="2"/>
        <v>561</v>
      </c>
      <c r="Q18" s="158">
        <f t="shared" si="2"/>
        <v>914</v>
      </c>
      <c r="R18" s="158">
        <f t="shared" si="2"/>
        <v>1042</v>
      </c>
      <c r="S18" s="158">
        <f t="shared" si="2"/>
        <v>1372.0920000000001</v>
      </c>
      <c r="T18" s="437" t="s">
        <v>56</v>
      </c>
      <c r="U18" s="561">
        <f>IFERROR(AW18*$B$3*IF($B$4="Yes",1+$AC$1,1),AW18)</f>
        <v>798</v>
      </c>
      <c r="V18" s="571" t="s">
        <v>887</v>
      </c>
      <c r="W18" s="572" t="s">
        <v>56</v>
      </c>
      <c r="AD18" t="s">
        <v>299</v>
      </c>
      <c r="AE18">
        <v>20</v>
      </c>
      <c r="AF18" t="s">
        <v>289</v>
      </c>
      <c r="AG18" s="450">
        <v>16779</v>
      </c>
      <c r="AH18" s="450" t="s">
        <v>56</v>
      </c>
      <c r="AI18" s="450" t="s">
        <v>56</v>
      </c>
      <c r="AJ18" s="450">
        <v>1266</v>
      </c>
      <c r="AK18" s="450">
        <v>2504</v>
      </c>
      <c r="AL18" s="450">
        <v>767.86800000000005</v>
      </c>
      <c r="AM18" s="450">
        <v>390.22800000000001</v>
      </c>
      <c r="AN18" s="450">
        <v>442.678</v>
      </c>
      <c r="AO18" s="450">
        <v>607</v>
      </c>
      <c r="AP18" s="450">
        <v>3656</v>
      </c>
      <c r="AQ18" s="450">
        <v>1794</v>
      </c>
      <c r="AR18" s="450">
        <v>561</v>
      </c>
      <c r="AS18" s="450">
        <v>914</v>
      </c>
      <c r="AT18" s="450">
        <v>1042</v>
      </c>
      <c r="AU18" s="450">
        <v>1372.0920000000001</v>
      </c>
      <c r="AV18" s="450" t="s">
        <v>56</v>
      </c>
      <c r="AW18" s="450">
        <v>798</v>
      </c>
    </row>
    <row r="19" spans="1:49" ht="26.1" customHeight="1">
      <c r="A19" s="144" t="s">
        <v>300</v>
      </c>
      <c r="B19" s="263"/>
      <c r="C19" s="145"/>
      <c r="D19" s="145"/>
      <c r="E19" s="145"/>
      <c r="F19" s="25"/>
      <c r="G19" s="232"/>
      <c r="H19" s="145"/>
      <c r="I19" s="145"/>
      <c r="J19" s="146"/>
      <c r="K19" s="40"/>
      <c r="L19" s="46"/>
      <c r="M19" s="25"/>
      <c r="N19" s="25"/>
      <c r="O19" s="25"/>
      <c r="P19" s="25"/>
      <c r="Q19" s="25"/>
      <c r="R19" s="25"/>
      <c r="S19" s="25"/>
      <c r="T19" s="25"/>
      <c r="U19" s="46"/>
      <c r="V19" s="567"/>
      <c r="W19" s="575"/>
      <c r="AD19" t="s">
        <v>301</v>
      </c>
      <c r="AG19" s="450"/>
      <c r="AH19" s="450"/>
      <c r="AI19" s="450"/>
      <c r="AJ19" s="450"/>
      <c r="AK19" s="450"/>
      <c r="AL19" s="450"/>
      <c r="AM19" s="450"/>
      <c r="AN19" s="450"/>
      <c r="AO19" s="450"/>
      <c r="AP19" s="450"/>
      <c r="AQ19" s="450"/>
      <c r="AR19" s="450"/>
      <c r="AS19" s="450"/>
      <c r="AT19" s="450"/>
      <c r="AU19" s="450"/>
      <c r="AV19" s="450"/>
      <c r="AW19" s="450"/>
    </row>
    <row r="20" spans="1:49" ht="15.9" customHeight="1">
      <c r="A20" s="147" t="s">
        <v>302</v>
      </c>
      <c r="B20" s="264"/>
      <c r="C20" s="148"/>
      <c r="D20" s="148"/>
      <c r="E20" s="148"/>
      <c r="F20" s="3"/>
      <c r="G20" s="23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47"/>
      <c r="V20" s="569"/>
      <c r="W20" s="570"/>
      <c r="AD20" t="s">
        <v>302</v>
      </c>
      <c r="AG20" s="450"/>
      <c r="AH20" s="450"/>
      <c r="AI20" s="450"/>
      <c r="AJ20" s="450"/>
      <c r="AK20" s="450"/>
      <c r="AL20" s="450"/>
      <c r="AM20" s="450"/>
      <c r="AN20" s="450"/>
      <c r="AO20" s="450"/>
      <c r="AP20" s="450"/>
      <c r="AQ20" s="450"/>
      <c r="AR20" s="450"/>
      <c r="AS20" s="450"/>
      <c r="AT20" s="450"/>
      <c r="AU20" s="450"/>
      <c r="AV20" s="450"/>
      <c r="AW20" s="450"/>
    </row>
    <row r="21" spans="1:49" ht="15.9" customHeight="1">
      <c r="A21" s="155" t="s">
        <v>303</v>
      </c>
      <c r="B21" s="157">
        <v>5</v>
      </c>
      <c r="C21" s="156" t="str">
        <f t="shared" ref="C21:C26" si="3">AF21</f>
        <v>460 V, 3 Ph</v>
      </c>
      <c r="D21" s="351" t="s">
        <v>129</v>
      </c>
      <c r="E21" s="170">
        <f t="shared" ref="E21:O25" si="4">IFERROR(AG21*$B$3*IF($B$4="Yes",1+$AC$1,1),AG21)</f>
        <v>8891</v>
      </c>
      <c r="F21" s="159" t="str">
        <f t="shared" si="4"/>
        <v>-</v>
      </c>
      <c r="G21" s="160" t="str">
        <f t="shared" si="4"/>
        <v>-</v>
      </c>
      <c r="H21" s="158">
        <f t="shared" si="4"/>
        <v>900</v>
      </c>
      <c r="I21" s="159" t="str">
        <f t="shared" si="4"/>
        <v>-</v>
      </c>
      <c r="J21" s="158">
        <f t="shared" si="4"/>
        <v>767.86800000000005</v>
      </c>
      <c r="K21" s="158">
        <f t="shared" si="4"/>
        <v>390.22800000000001</v>
      </c>
      <c r="L21" s="158">
        <f t="shared" si="4"/>
        <v>442.678</v>
      </c>
      <c r="M21" s="159">
        <f t="shared" si="4"/>
        <v>607</v>
      </c>
      <c r="N21" s="159">
        <f t="shared" si="4"/>
        <v>2472</v>
      </c>
      <c r="O21" s="159">
        <f t="shared" si="4"/>
        <v>1264</v>
      </c>
      <c r="P21" s="159" t="s">
        <v>56</v>
      </c>
      <c r="Q21" s="159" t="s">
        <v>56</v>
      </c>
      <c r="R21" s="159" t="s">
        <v>56</v>
      </c>
      <c r="S21" s="158">
        <f t="shared" ref="S21:U26" si="5">IFERROR(AU21*$B$3*IF($B$4="Yes",1+$AC$1,1),AU21)</f>
        <v>1372.0920000000001</v>
      </c>
      <c r="T21" s="171">
        <f t="shared" si="5"/>
        <v>399</v>
      </c>
      <c r="U21" s="561">
        <f t="shared" si="5"/>
        <v>515</v>
      </c>
      <c r="V21" s="571" t="s">
        <v>887</v>
      </c>
      <c r="W21" s="572" t="s">
        <v>56</v>
      </c>
      <c r="AD21" t="s">
        <v>303</v>
      </c>
      <c r="AE21">
        <v>5</v>
      </c>
      <c r="AF21" t="s">
        <v>304</v>
      </c>
      <c r="AG21" s="450">
        <v>8891</v>
      </c>
      <c r="AH21" s="450" t="s">
        <v>56</v>
      </c>
      <c r="AI21" s="450" t="s">
        <v>56</v>
      </c>
      <c r="AJ21" s="450">
        <v>900</v>
      </c>
      <c r="AK21" s="450" t="s">
        <v>56</v>
      </c>
      <c r="AL21" s="450">
        <v>767.86800000000005</v>
      </c>
      <c r="AM21" s="450">
        <v>390.22800000000001</v>
      </c>
      <c r="AN21" s="450">
        <v>442.678</v>
      </c>
      <c r="AO21" s="450">
        <v>607</v>
      </c>
      <c r="AP21" s="450">
        <v>2472</v>
      </c>
      <c r="AQ21" s="450">
        <v>1264</v>
      </c>
      <c r="AR21" s="450" t="s">
        <v>56</v>
      </c>
      <c r="AS21" s="450" t="s">
        <v>56</v>
      </c>
      <c r="AT21" s="450" t="s">
        <v>56</v>
      </c>
      <c r="AU21" s="450">
        <v>1372.0920000000001</v>
      </c>
      <c r="AV21" s="450">
        <v>399</v>
      </c>
      <c r="AW21" s="450">
        <v>515</v>
      </c>
    </row>
    <row r="22" spans="1:49" ht="15.9" customHeight="1">
      <c r="A22" s="161" t="s">
        <v>305</v>
      </c>
      <c r="B22" s="163">
        <v>7.5</v>
      </c>
      <c r="C22" s="162" t="str">
        <f t="shared" si="3"/>
        <v>460 V, 3 Ph</v>
      </c>
      <c r="D22" s="163" t="s">
        <v>160</v>
      </c>
      <c r="E22" s="164">
        <f t="shared" si="4"/>
        <v>10259</v>
      </c>
      <c r="F22" s="168" t="str">
        <f t="shared" si="4"/>
        <v>-</v>
      </c>
      <c r="G22" s="169" t="str">
        <f t="shared" si="4"/>
        <v>-</v>
      </c>
      <c r="H22" s="158">
        <f t="shared" si="4"/>
        <v>905</v>
      </c>
      <c r="I22" s="168" t="str">
        <f t="shared" si="4"/>
        <v>-</v>
      </c>
      <c r="J22" s="165">
        <f t="shared" si="4"/>
        <v>767.86800000000005</v>
      </c>
      <c r="K22" s="165">
        <f t="shared" si="4"/>
        <v>390.22800000000001</v>
      </c>
      <c r="L22" s="165">
        <f t="shared" si="4"/>
        <v>442.678</v>
      </c>
      <c r="M22" s="168">
        <f t="shared" si="4"/>
        <v>607</v>
      </c>
      <c r="N22" s="168">
        <f t="shared" si="4"/>
        <v>2564</v>
      </c>
      <c r="O22" s="168">
        <f t="shared" si="4"/>
        <v>1298</v>
      </c>
      <c r="P22" s="168" t="s">
        <v>56</v>
      </c>
      <c r="Q22" s="168" t="s">
        <v>56</v>
      </c>
      <c r="R22" s="168" t="s">
        <v>56</v>
      </c>
      <c r="S22" s="165">
        <f t="shared" si="5"/>
        <v>1372.0920000000001</v>
      </c>
      <c r="T22" s="166">
        <f t="shared" si="5"/>
        <v>399</v>
      </c>
      <c r="U22" s="562">
        <f t="shared" si="5"/>
        <v>515</v>
      </c>
      <c r="V22" s="573" t="s">
        <v>887</v>
      </c>
      <c r="W22" s="574" t="s">
        <v>56</v>
      </c>
      <c r="AD22" t="s">
        <v>305</v>
      </c>
      <c r="AE22">
        <v>7.5</v>
      </c>
      <c r="AF22" t="s">
        <v>304</v>
      </c>
      <c r="AG22" s="450">
        <v>10259</v>
      </c>
      <c r="AH22" s="450" t="s">
        <v>56</v>
      </c>
      <c r="AI22" s="450" t="s">
        <v>56</v>
      </c>
      <c r="AJ22" s="450">
        <v>905</v>
      </c>
      <c r="AK22" s="450" t="s">
        <v>56</v>
      </c>
      <c r="AL22" s="450">
        <v>767.86800000000005</v>
      </c>
      <c r="AM22" s="450">
        <v>390.22800000000001</v>
      </c>
      <c r="AN22" s="450">
        <v>442.678</v>
      </c>
      <c r="AO22" s="450">
        <v>607</v>
      </c>
      <c r="AP22" s="450">
        <v>2564</v>
      </c>
      <c r="AQ22" s="450">
        <v>1298</v>
      </c>
      <c r="AR22" s="450" t="s">
        <v>56</v>
      </c>
      <c r="AS22" s="450" t="s">
        <v>56</v>
      </c>
      <c r="AT22" s="450" t="s">
        <v>56</v>
      </c>
      <c r="AU22" s="450">
        <v>1372.0920000000001</v>
      </c>
      <c r="AV22" s="450">
        <v>399</v>
      </c>
      <c r="AW22" s="450">
        <v>515</v>
      </c>
    </row>
    <row r="23" spans="1:49" ht="15.75" customHeight="1">
      <c r="A23" s="155" t="s">
        <v>306</v>
      </c>
      <c r="B23" s="157">
        <v>10</v>
      </c>
      <c r="C23" s="156" t="str">
        <f t="shared" si="3"/>
        <v>460 V, 3 Ph</v>
      </c>
      <c r="D23" s="157" t="s">
        <v>116</v>
      </c>
      <c r="E23" s="170">
        <f t="shared" si="4"/>
        <v>11151</v>
      </c>
      <c r="F23" s="159" t="str">
        <f t="shared" si="4"/>
        <v>-</v>
      </c>
      <c r="G23" s="160" t="str">
        <f t="shared" si="4"/>
        <v>-</v>
      </c>
      <c r="H23" s="158">
        <f t="shared" si="4"/>
        <v>935</v>
      </c>
      <c r="I23" s="159" t="str">
        <f t="shared" si="4"/>
        <v>-</v>
      </c>
      <c r="J23" s="158">
        <f t="shared" si="4"/>
        <v>767.86800000000005</v>
      </c>
      <c r="K23" s="158">
        <f t="shared" si="4"/>
        <v>390.22800000000001</v>
      </c>
      <c r="L23" s="158">
        <f t="shared" si="4"/>
        <v>442.678</v>
      </c>
      <c r="M23" s="159">
        <f t="shared" si="4"/>
        <v>607</v>
      </c>
      <c r="N23" s="159">
        <f t="shared" si="4"/>
        <v>2747</v>
      </c>
      <c r="O23" s="159">
        <f t="shared" si="4"/>
        <v>1333</v>
      </c>
      <c r="P23" s="159" t="s">
        <v>56</v>
      </c>
      <c r="Q23" s="159" t="s">
        <v>56</v>
      </c>
      <c r="R23" s="159" t="s">
        <v>56</v>
      </c>
      <c r="S23" s="158">
        <f t="shared" si="5"/>
        <v>1372.0920000000001</v>
      </c>
      <c r="T23" s="171">
        <f t="shared" si="5"/>
        <v>399</v>
      </c>
      <c r="U23" s="561">
        <f t="shared" si="5"/>
        <v>515</v>
      </c>
      <c r="V23" s="571" t="s">
        <v>887</v>
      </c>
      <c r="W23" s="572" t="s">
        <v>56</v>
      </c>
      <c r="AD23" t="s">
        <v>306</v>
      </c>
      <c r="AE23">
        <v>10</v>
      </c>
      <c r="AF23" t="s">
        <v>304</v>
      </c>
      <c r="AG23" s="450">
        <v>11151</v>
      </c>
      <c r="AH23" s="450" t="s">
        <v>56</v>
      </c>
      <c r="AI23" s="450" t="s">
        <v>56</v>
      </c>
      <c r="AJ23" s="450">
        <v>935</v>
      </c>
      <c r="AK23" s="450" t="s">
        <v>56</v>
      </c>
      <c r="AL23" s="450">
        <v>767.86800000000005</v>
      </c>
      <c r="AM23" s="450">
        <v>390.22800000000001</v>
      </c>
      <c r="AN23" s="450">
        <v>442.678</v>
      </c>
      <c r="AO23" s="450">
        <v>607</v>
      </c>
      <c r="AP23" s="450">
        <v>2747</v>
      </c>
      <c r="AQ23" s="450">
        <v>1333</v>
      </c>
      <c r="AR23" s="450" t="s">
        <v>56</v>
      </c>
      <c r="AS23" s="450" t="s">
        <v>56</v>
      </c>
      <c r="AT23" s="450" t="s">
        <v>56</v>
      </c>
      <c r="AU23" s="450">
        <v>1372.0920000000001</v>
      </c>
      <c r="AV23" s="450">
        <v>399</v>
      </c>
      <c r="AW23" s="450">
        <v>515</v>
      </c>
    </row>
    <row r="24" spans="1:49" ht="15.9" customHeight="1">
      <c r="A24" s="155" t="s">
        <v>307</v>
      </c>
      <c r="B24" s="163">
        <v>15</v>
      </c>
      <c r="C24" s="162" t="str">
        <f t="shared" si="3"/>
        <v>460 V, 3 Ph</v>
      </c>
      <c r="D24" s="163" t="s">
        <v>165</v>
      </c>
      <c r="E24" s="164">
        <f t="shared" si="4"/>
        <v>12881</v>
      </c>
      <c r="F24" s="168" t="str">
        <f t="shared" si="4"/>
        <v>-</v>
      </c>
      <c r="G24" s="169" t="str">
        <f t="shared" si="4"/>
        <v>-</v>
      </c>
      <c r="H24" s="158">
        <f t="shared" si="4"/>
        <v>1266</v>
      </c>
      <c r="I24" s="168" t="str">
        <f t="shared" si="4"/>
        <v>-</v>
      </c>
      <c r="J24" s="165">
        <f t="shared" si="4"/>
        <v>767.86800000000005</v>
      </c>
      <c r="K24" s="165">
        <f t="shared" si="4"/>
        <v>390.22800000000001</v>
      </c>
      <c r="L24" s="165">
        <f t="shared" si="4"/>
        <v>442.678</v>
      </c>
      <c r="M24" s="168">
        <f t="shared" si="4"/>
        <v>607</v>
      </c>
      <c r="N24" s="168">
        <f t="shared" si="4"/>
        <v>2808</v>
      </c>
      <c r="O24" s="168">
        <f t="shared" si="4"/>
        <v>1458</v>
      </c>
      <c r="P24" s="168" t="s">
        <v>56</v>
      </c>
      <c r="Q24" s="168" t="s">
        <v>56</v>
      </c>
      <c r="R24" s="168" t="s">
        <v>56</v>
      </c>
      <c r="S24" s="165">
        <f t="shared" si="5"/>
        <v>1372.0920000000001</v>
      </c>
      <c r="T24" s="166">
        <f t="shared" si="5"/>
        <v>399</v>
      </c>
      <c r="U24" s="562">
        <f t="shared" si="5"/>
        <v>515</v>
      </c>
      <c r="V24" s="573" t="s">
        <v>887</v>
      </c>
      <c r="W24" s="574" t="s">
        <v>56</v>
      </c>
      <c r="AD24" t="s">
        <v>307</v>
      </c>
      <c r="AE24">
        <v>15</v>
      </c>
      <c r="AF24" t="s">
        <v>304</v>
      </c>
      <c r="AG24" s="450">
        <v>12881</v>
      </c>
      <c r="AH24" s="450" t="s">
        <v>56</v>
      </c>
      <c r="AI24" s="450" t="s">
        <v>56</v>
      </c>
      <c r="AJ24" s="450">
        <v>1266</v>
      </c>
      <c r="AK24" s="450" t="s">
        <v>56</v>
      </c>
      <c r="AL24" s="450">
        <v>767.86800000000005</v>
      </c>
      <c r="AM24" s="450">
        <v>390.22800000000001</v>
      </c>
      <c r="AN24" s="450">
        <v>442.678</v>
      </c>
      <c r="AO24" s="450">
        <v>607</v>
      </c>
      <c r="AP24" s="450">
        <v>2808</v>
      </c>
      <c r="AQ24" s="450">
        <v>1458</v>
      </c>
      <c r="AR24" s="450" t="s">
        <v>56</v>
      </c>
      <c r="AS24" s="450" t="s">
        <v>56</v>
      </c>
      <c r="AT24" s="450" t="s">
        <v>56</v>
      </c>
      <c r="AU24" s="450">
        <v>1372.0920000000001</v>
      </c>
      <c r="AV24" s="450">
        <v>399</v>
      </c>
      <c r="AW24" s="450">
        <v>515</v>
      </c>
    </row>
    <row r="25" spans="1:49" ht="15.9" customHeight="1">
      <c r="A25" s="155" t="s">
        <v>308</v>
      </c>
      <c r="B25" s="157">
        <v>20</v>
      </c>
      <c r="C25" s="156" t="str">
        <f t="shared" si="3"/>
        <v>460 V, 3 Ph</v>
      </c>
      <c r="D25" s="157" t="s">
        <v>168</v>
      </c>
      <c r="E25" s="170">
        <f t="shared" si="4"/>
        <v>14515</v>
      </c>
      <c r="F25" s="159" t="str">
        <f t="shared" si="4"/>
        <v>-</v>
      </c>
      <c r="G25" s="160" t="str">
        <f t="shared" si="4"/>
        <v>-</v>
      </c>
      <c r="H25" s="158">
        <f t="shared" si="4"/>
        <v>1266</v>
      </c>
      <c r="I25" s="159" t="str">
        <f t="shared" si="4"/>
        <v>-</v>
      </c>
      <c r="J25" s="158">
        <f t="shared" si="4"/>
        <v>767.86800000000005</v>
      </c>
      <c r="K25" s="158">
        <f t="shared" si="4"/>
        <v>390.22800000000001</v>
      </c>
      <c r="L25" s="158">
        <f t="shared" si="4"/>
        <v>442.678</v>
      </c>
      <c r="M25" s="159">
        <f t="shared" si="4"/>
        <v>607</v>
      </c>
      <c r="N25" s="159">
        <f t="shared" si="4"/>
        <v>2956</v>
      </c>
      <c r="O25" s="159">
        <f t="shared" si="4"/>
        <v>1581</v>
      </c>
      <c r="P25" s="159" t="s">
        <v>56</v>
      </c>
      <c r="Q25" s="159" t="s">
        <v>56</v>
      </c>
      <c r="R25" s="159" t="s">
        <v>56</v>
      </c>
      <c r="S25" s="158">
        <f t="shared" si="5"/>
        <v>1372.0920000000001</v>
      </c>
      <c r="T25" s="171">
        <f t="shared" si="5"/>
        <v>399</v>
      </c>
      <c r="U25" s="561">
        <f t="shared" si="5"/>
        <v>515</v>
      </c>
      <c r="V25" s="571" t="s">
        <v>887</v>
      </c>
      <c r="W25" s="572" t="s">
        <v>56</v>
      </c>
      <c r="AD25" t="s">
        <v>308</v>
      </c>
      <c r="AE25">
        <v>20</v>
      </c>
      <c r="AF25" t="s">
        <v>304</v>
      </c>
      <c r="AG25" s="450">
        <v>14515</v>
      </c>
      <c r="AH25" s="450" t="s">
        <v>56</v>
      </c>
      <c r="AI25" s="450" t="s">
        <v>56</v>
      </c>
      <c r="AJ25" s="450">
        <v>1266</v>
      </c>
      <c r="AK25" s="450" t="s">
        <v>56</v>
      </c>
      <c r="AL25" s="450">
        <v>767.86800000000005</v>
      </c>
      <c r="AM25" s="450">
        <v>390.22800000000001</v>
      </c>
      <c r="AN25" s="450">
        <v>442.678</v>
      </c>
      <c r="AO25" s="450">
        <v>607</v>
      </c>
      <c r="AP25" s="450">
        <v>2956</v>
      </c>
      <c r="AQ25" s="450">
        <v>1581</v>
      </c>
      <c r="AR25" s="450" t="s">
        <v>56</v>
      </c>
      <c r="AS25" s="450" t="s">
        <v>56</v>
      </c>
      <c r="AT25" s="450" t="s">
        <v>56</v>
      </c>
      <c r="AU25" s="450">
        <v>1372.0920000000001</v>
      </c>
      <c r="AV25" s="450">
        <v>399</v>
      </c>
      <c r="AW25" s="450">
        <v>515</v>
      </c>
    </row>
    <row r="26" spans="1:49" ht="15.9" hidden="1" customHeight="1">
      <c r="A26" s="161" t="s">
        <v>309</v>
      </c>
      <c r="B26" s="163">
        <v>25</v>
      </c>
      <c r="C26" s="162" t="str">
        <f t="shared" si="3"/>
        <v>460 V, 3 Ph</v>
      </c>
      <c r="D26" s="163" t="s">
        <v>171</v>
      </c>
      <c r="E26" s="164">
        <f>IFERROR(AG26*$B$3*IF($B$4="Yes",1+$AC$1,1),AG26)</f>
        <v>16443</v>
      </c>
      <c r="F26" s="168" t="str">
        <f>IFERROR(AH26*$B$3*IF($B$4="Yes",1+$AC$1,1),AH26)</f>
        <v>-</v>
      </c>
      <c r="G26" s="169" t="str">
        <f>IFERROR(AI26*$B$3*IF($B$4="Yes",1+$AC$1,1),AI26)</f>
        <v>-</v>
      </c>
      <c r="H26" s="158">
        <f>IFERROR(AJ26*$B$3*IF($B$4="Yes",1+$AC$1,1),AJ26)</f>
        <v>1258</v>
      </c>
      <c r="I26" s="158"/>
      <c r="J26" s="165">
        <f t="shared" ref="J26:O26" si="6">IFERROR(AL26*$B$3*IF($B$4="Yes",1+$AC$1,1),AL26)</f>
        <v>767.86800000000005</v>
      </c>
      <c r="K26" s="165">
        <f t="shared" si="6"/>
        <v>390.22800000000001</v>
      </c>
      <c r="L26" s="165">
        <f t="shared" si="6"/>
        <v>442.678</v>
      </c>
      <c r="M26" s="168">
        <f t="shared" si="6"/>
        <v>607</v>
      </c>
      <c r="N26" s="168">
        <f t="shared" si="6"/>
        <v>3194</v>
      </c>
      <c r="O26" s="168">
        <f t="shared" si="6"/>
        <v>1602</v>
      </c>
      <c r="P26" s="168" t="s">
        <v>56</v>
      </c>
      <c r="Q26" s="168" t="s">
        <v>56</v>
      </c>
      <c r="R26" s="168" t="s">
        <v>56</v>
      </c>
      <c r="S26" s="165">
        <f t="shared" si="5"/>
        <v>1372.0920000000001</v>
      </c>
      <c r="T26" s="166">
        <f t="shared" si="5"/>
        <v>399</v>
      </c>
      <c r="U26" s="562">
        <f t="shared" si="5"/>
        <v>515</v>
      </c>
      <c r="V26" s="573" t="s">
        <v>887</v>
      </c>
      <c r="W26" s="574"/>
      <c r="AD26" t="s">
        <v>309</v>
      </c>
      <c r="AE26">
        <v>25</v>
      </c>
      <c r="AF26" t="s">
        <v>304</v>
      </c>
      <c r="AG26" s="450">
        <v>16443</v>
      </c>
      <c r="AH26" s="450" t="s">
        <v>56</v>
      </c>
      <c r="AI26" s="450" t="s">
        <v>56</v>
      </c>
      <c r="AJ26" s="450">
        <v>1258</v>
      </c>
      <c r="AK26" s="450"/>
      <c r="AL26" s="450">
        <v>767.86800000000005</v>
      </c>
      <c r="AM26" s="450">
        <v>390.22800000000001</v>
      </c>
      <c r="AN26" s="450">
        <v>442.678</v>
      </c>
      <c r="AO26" s="450">
        <v>607</v>
      </c>
      <c r="AP26" s="450">
        <v>3194</v>
      </c>
      <c r="AQ26" s="450">
        <v>1602</v>
      </c>
      <c r="AR26" s="450" t="s">
        <v>56</v>
      </c>
      <c r="AS26" s="450" t="s">
        <v>56</v>
      </c>
      <c r="AT26" s="450" t="s">
        <v>56</v>
      </c>
      <c r="AU26" s="450">
        <v>1372.0920000000001</v>
      </c>
      <c r="AV26" s="450">
        <v>399</v>
      </c>
      <c r="AW26" s="450">
        <v>515</v>
      </c>
    </row>
    <row r="27" spans="1:49" ht="15.9" hidden="1" customHeight="1">
      <c r="A27" s="147" t="s">
        <v>310</v>
      </c>
      <c r="B27" s="264"/>
      <c r="C27" s="148"/>
      <c r="D27" s="148"/>
      <c r="E27" s="148"/>
      <c r="F27" s="3"/>
      <c r="G27" s="23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47"/>
      <c r="V27" s="569"/>
      <c r="W27" s="570"/>
      <c r="AD27" t="s">
        <v>310</v>
      </c>
      <c r="AG27" s="450"/>
      <c r="AH27" s="450"/>
      <c r="AI27" s="450"/>
      <c r="AJ27" s="450"/>
      <c r="AK27" s="450"/>
      <c r="AL27" s="450"/>
      <c r="AM27" s="450"/>
      <c r="AN27" s="450"/>
      <c r="AO27" s="450"/>
      <c r="AP27" s="450"/>
      <c r="AQ27" s="450"/>
      <c r="AR27" s="450"/>
      <c r="AS27" s="450"/>
      <c r="AT27" s="450"/>
      <c r="AU27" s="450"/>
      <c r="AV27" s="450"/>
      <c r="AW27" s="450"/>
    </row>
    <row r="28" spans="1:49" ht="15.9" hidden="1" customHeight="1">
      <c r="A28" s="161" t="s">
        <v>311</v>
      </c>
      <c r="B28" s="163">
        <v>30</v>
      </c>
      <c r="C28" s="162" t="str">
        <f>AF28</f>
        <v>460 V, 3 Ph</v>
      </c>
      <c r="D28" s="163" t="s">
        <v>150</v>
      </c>
      <c r="E28" s="164">
        <f t="shared" ref="E28:O30" si="7">IFERROR(AG28*$B$3*IF($B$4="Yes",1+$AC$1,1),AG28)</f>
        <v>18203</v>
      </c>
      <c r="F28" s="168" t="str">
        <f t="shared" si="7"/>
        <v>-</v>
      </c>
      <c r="G28" s="169" t="str">
        <f t="shared" si="7"/>
        <v>-</v>
      </c>
      <c r="H28" s="165">
        <f t="shared" si="7"/>
        <v>1567</v>
      </c>
      <c r="I28" s="165">
        <f t="shared" si="7"/>
        <v>3084</v>
      </c>
      <c r="J28" s="165">
        <f t="shared" si="7"/>
        <v>767.86800000000005</v>
      </c>
      <c r="K28" s="165">
        <f t="shared" si="7"/>
        <v>390.22800000000001</v>
      </c>
      <c r="L28" s="166">
        <f t="shared" si="7"/>
        <v>442.678</v>
      </c>
      <c r="M28" s="166">
        <f t="shared" si="7"/>
        <v>607</v>
      </c>
      <c r="N28" s="168" t="str">
        <f t="shared" si="7"/>
        <v>-</v>
      </c>
      <c r="O28" s="165">
        <f t="shared" si="7"/>
        <v>1623</v>
      </c>
      <c r="P28" s="168" t="s">
        <v>56</v>
      </c>
      <c r="Q28" s="168" t="s">
        <v>56</v>
      </c>
      <c r="R28" s="168" t="s">
        <v>56</v>
      </c>
      <c r="S28" s="165">
        <f>IFERROR(AU28*$B$3*IF($B$4="Yes",1+$AC$1,1),AU28)</f>
        <v>1372.0920000000001</v>
      </c>
      <c r="T28" s="352" t="s">
        <v>56</v>
      </c>
      <c r="U28" s="166">
        <f>IFERROR(AW28*$B$3*IF($B$4="Yes",1+$AC$1,1),AW28)</f>
        <v>694</v>
      </c>
      <c r="V28" s="573" t="s">
        <v>890</v>
      </c>
      <c r="W28" s="574" t="s">
        <v>56</v>
      </c>
      <c r="X28" s="14"/>
      <c r="AB28" s="14"/>
      <c r="AC28" s="14"/>
      <c r="AD28" t="s">
        <v>311</v>
      </c>
      <c r="AE28">
        <v>30</v>
      </c>
      <c r="AF28" t="s">
        <v>304</v>
      </c>
      <c r="AG28" s="450">
        <v>18203</v>
      </c>
      <c r="AH28" s="450" t="s">
        <v>56</v>
      </c>
      <c r="AI28" s="450" t="s">
        <v>56</v>
      </c>
      <c r="AJ28" s="450">
        <v>1567</v>
      </c>
      <c r="AK28" s="450">
        <v>3084</v>
      </c>
      <c r="AL28" s="450">
        <v>767.86800000000005</v>
      </c>
      <c r="AM28" s="450">
        <v>390.22800000000001</v>
      </c>
      <c r="AN28" s="450">
        <v>442.678</v>
      </c>
      <c r="AO28" s="450">
        <v>607</v>
      </c>
      <c r="AP28" s="450" t="s">
        <v>56</v>
      </c>
      <c r="AQ28" s="450">
        <v>1623</v>
      </c>
      <c r="AR28" s="450" t="s">
        <v>56</v>
      </c>
      <c r="AS28" s="450" t="s">
        <v>56</v>
      </c>
      <c r="AT28" s="450" t="s">
        <v>56</v>
      </c>
      <c r="AU28" s="450">
        <v>1372.0920000000001</v>
      </c>
      <c r="AV28" s="450" t="s">
        <v>56</v>
      </c>
      <c r="AW28" s="450">
        <v>694</v>
      </c>
    </row>
    <row r="29" spans="1:49" ht="15.9" hidden="1" customHeight="1">
      <c r="A29" s="173" t="s">
        <v>312</v>
      </c>
      <c r="B29" s="175">
        <v>40</v>
      </c>
      <c r="C29" s="174" t="str">
        <f>AF29</f>
        <v>460 V, 3 Ph</v>
      </c>
      <c r="D29" s="175" t="s">
        <v>177</v>
      </c>
      <c r="E29" s="176">
        <f t="shared" si="7"/>
        <v>36731</v>
      </c>
      <c r="F29" s="186" t="str">
        <f t="shared" si="7"/>
        <v>-</v>
      </c>
      <c r="G29" s="234" t="str">
        <f t="shared" si="7"/>
        <v>-</v>
      </c>
      <c r="H29" s="177">
        <f t="shared" si="7"/>
        <v>1577</v>
      </c>
      <c r="I29" s="177">
        <f t="shared" si="7"/>
        <v>4410</v>
      </c>
      <c r="J29" s="177">
        <f t="shared" si="7"/>
        <v>767.86800000000005</v>
      </c>
      <c r="K29" s="177">
        <f t="shared" si="7"/>
        <v>390.22800000000001</v>
      </c>
      <c r="L29" s="178">
        <f t="shared" si="7"/>
        <v>442.678</v>
      </c>
      <c r="M29" s="178">
        <f t="shared" si="7"/>
        <v>607</v>
      </c>
      <c r="N29" s="186" t="str">
        <f t="shared" si="7"/>
        <v>-</v>
      </c>
      <c r="O29" s="177">
        <f t="shared" si="7"/>
        <v>1794</v>
      </c>
      <c r="P29" s="186" t="s">
        <v>56</v>
      </c>
      <c r="Q29" s="186" t="s">
        <v>56</v>
      </c>
      <c r="R29" s="186" t="s">
        <v>56</v>
      </c>
      <c r="S29" s="177">
        <f>IFERROR(AU29*$B$3*IF($B$4="Yes",1+$AC$1,1),AU29)</f>
        <v>1372.0920000000001</v>
      </c>
      <c r="T29" s="369" t="s">
        <v>56</v>
      </c>
      <c r="U29" s="178">
        <f>IFERROR(AW29*$B$3*IF($B$4="Yes",1+$AC$1,1),AW29)</f>
        <v>694</v>
      </c>
      <c r="V29" s="576" t="s">
        <v>890</v>
      </c>
      <c r="W29" s="577" t="s">
        <v>56</v>
      </c>
      <c r="X29" s="14"/>
      <c r="AB29" s="14"/>
      <c r="AC29" s="14"/>
      <c r="AD29" t="s">
        <v>312</v>
      </c>
      <c r="AE29">
        <v>40</v>
      </c>
      <c r="AF29" t="s">
        <v>304</v>
      </c>
      <c r="AG29" s="450">
        <v>36731</v>
      </c>
      <c r="AH29" s="450" t="s">
        <v>56</v>
      </c>
      <c r="AI29" s="450" t="s">
        <v>56</v>
      </c>
      <c r="AJ29" s="450">
        <v>1577</v>
      </c>
      <c r="AK29" s="450">
        <v>4410</v>
      </c>
      <c r="AL29" s="450">
        <v>767.86800000000005</v>
      </c>
      <c r="AM29" s="450">
        <v>390.22800000000001</v>
      </c>
      <c r="AN29" s="450">
        <v>442.678</v>
      </c>
      <c r="AO29" s="450">
        <v>607</v>
      </c>
      <c r="AP29" s="450" t="s">
        <v>56</v>
      </c>
      <c r="AQ29" s="450">
        <v>1794</v>
      </c>
      <c r="AR29" s="450" t="s">
        <v>56</v>
      </c>
      <c r="AS29" s="450" t="s">
        <v>56</v>
      </c>
      <c r="AT29" s="450" t="s">
        <v>56</v>
      </c>
      <c r="AU29" s="450">
        <v>1372.0920000000001</v>
      </c>
      <c r="AV29" s="450" t="s">
        <v>56</v>
      </c>
      <c r="AW29" s="450">
        <v>694</v>
      </c>
    </row>
    <row r="30" spans="1:49" ht="15.9" hidden="1" customHeight="1">
      <c r="A30" s="161" t="s">
        <v>313</v>
      </c>
      <c r="B30" s="163">
        <v>50</v>
      </c>
      <c r="C30" s="162" t="str">
        <f>AF30</f>
        <v>460 V, 3 Ph</v>
      </c>
      <c r="D30" s="163" t="s">
        <v>179</v>
      </c>
      <c r="E30" s="164">
        <f t="shared" si="7"/>
        <v>39257</v>
      </c>
      <c r="F30" s="168" t="str">
        <f t="shared" si="7"/>
        <v>-</v>
      </c>
      <c r="G30" s="169" t="str">
        <f t="shared" si="7"/>
        <v>-</v>
      </c>
      <c r="H30" s="165">
        <f t="shared" si="7"/>
        <v>2715</v>
      </c>
      <c r="I30" s="165">
        <f t="shared" si="7"/>
        <v>4410</v>
      </c>
      <c r="J30" s="165">
        <f t="shared" si="7"/>
        <v>767.86800000000005</v>
      </c>
      <c r="K30" s="165">
        <f t="shared" si="7"/>
        <v>390.22800000000001</v>
      </c>
      <c r="L30" s="166">
        <f t="shared" si="7"/>
        <v>442.678</v>
      </c>
      <c r="M30" s="166">
        <f t="shared" si="7"/>
        <v>607</v>
      </c>
      <c r="N30" s="168" t="str">
        <f t="shared" si="7"/>
        <v>-</v>
      </c>
      <c r="O30" s="165">
        <f t="shared" si="7"/>
        <v>2346</v>
      </c>
      <c r="P30" s="168" t="s">
        <v>56</v>
      </c>
      <c r="Q30" s="168" t="s">
        <v>56</v>
      </c>
      <c r="R30" s="168" t="s">
        <v>56</v>
      </c>
      <c r="S30" s="165">
        <f>IFERROR(AU30*$B$3*IF($B$4="Yes",1+$AC$1,1),AU30)</f>
        <v>1372.0920000000001</v>
      </c>
      <c r="T30" s="352" t="s">
        <v>56</v>
      </c>
      <c r="U30" s="166">
        <f>IFERROR(AW30*$B$3*IF($B$4="Yes",1+$AC$1,1),AW30)</f>
        <v>694</v>
      </c>
      <c r="V30" s="573" t="s">
        <v>892</v>
      </c>
      <c r="W30" s="574" t="s">
        <v>56</v>
      </c>
      <c r="X30" s="14"/>
      <c r="AB30" s="14"/>
      <c r="AC30" s="14"/>
      <c r="AD30" t="s">
        <v>313</v>
      </c>
      <c r="AE30">
        <v>50</v>
      </c>
      <c r="AF30" t="s">
        <v>304</v>
      </c>
      <c r="AG30" s="450">
        <v>39257</v>
      </c>
      <c r="AH30" s="450" t="s">
        <v>56</v>
      </c>
      <c r="AI30" s="450" t="s">
        <v>56</v>
      </c>
      <c r="AJ30" s="450">
        <v>2715</v>
      </c>
      <c r="AK30" s="450">
        <v>4410</v>
      </c>
      <c r="AL30" s="450">
        <v>767.86800000000005</v>
      </c>
      <c r="AM30" s="450">
        <v>390.22800000000001</v>
      </c>
      <c r="AN30" s="450">
        <v>442.678</v>
      </c>
      <c r="AO30" s="450">
        <v>607</v>
      </c>
      <c r="AP30" s="450" t="s">
        <v>56</v>
      </c>
      <c r="AQ30" s="450">
        <v>2346</v>
      </c>
      <c r="AR30" s="450" t="s">
        <v>56</v>
      </c>
      <c r="AS30" s="450" t="s">
        <v>56</v>
      </c>
      <c r="AT30" s="450" t="s">
        <v>56</v>
      </c>
      <c r="AU30" s="450">
        <v>1372.0920000000001</v>
      </c>
      <c r="AV30" s="450" t="s">
        <v>56</v>
      </c>
      <c r="AW30" s="450">
        <v>694</v>
      </c>
    </row>
    <row r="31" spans="1:49" ht="15.9" customHeight="1">
      <c r="A31" s="147" t="s">
        <v>314</v>
      </c>
      <c r="B31" s="265"/>
      <c r="C31" s="149"/>
      <c r="D31" s="150"/>
      <c r="E31" s="149"/>
      <c r="F31" s="11"/>
      <c r="G31" s="235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566"/>
      <c r="V31" s="578"/>
      <c r="W31" s="579"/>
      <c r="X31" s="14"/>
      <c r="AB31" s="14"/>
      <c r="AC31" s="14"/>
      <c r="AD31" t="s">
        <v>314</v>
      </c>
      <c r="AG31" s="450"/>
      <c r="AH31" s="450"/>
      <c r="AI31" s="450"/>
      <c r="AJ31" s="450"/>
      <c r="AK31" s="450"/>
      <c r="AL31" s="450"/>
      <c r="AM31" s="450"/>
      <c r="AN31" s="450"/>
      <c r="AO31" s="450"/>
      <c r="AP31" s="450"/>
      <c r="AQ31" s="450"/>
      <c r="AR31" s="450"/>
      <c r="AS31" s="450"/>
      <c r="AT31" s="450"/>
      <c r="AU31" s="450"/>
      <c r="AV31" s="450"/>
      <c r="AW31" s="450"/>
    </row>
    <row r="32" spans="1:49" ht="15.9" customHeight="1">
      <c r="A32" s="188" t="s">
        <v>315</v>
      </c>
      <c r="B32" s="190">
        <v>10</v>
      </c>
      <c r="C32" s="189" t="str">
        <f t="shared" ref="C32:C38" si="8">AF32</f>
        <v>460 V, 3 Ph</v>
      </c>
      <c r="D32" s="190" t="s">
        <v>116</v>
      </c>
      <c r="E32" s="353">
        <f t="shared" ref="E32:S38" si="9">IFERROR(AG32*$B$3*IF($B$4="Yes",1+$AC$1,1),AG32)</f>
        <v>12560</v>
      </c>
      <c r="F32" s="192">
        <f t="shared" si="9"/>
        <v>9300</v>
      </c>
      <c r="G32" s="194" t="str">
        <f t="shared" si="9"/>
        <v>-</v>
      </c>
      <c r="H32" s="192">
        <f t="shared" si="9"/>
        <v>935</v>
      </c>
      <c r="I32" s="192">
        <f t="shared" si="9"/>
        <v>1678</v>
      </c>
      <c r="J32" s="192">
        <f t="shared" si="9"/>
        <v>767.86800000000005</v>
      </c>
      <c r="K32" s="192">
        <f t="shared" si="9"/>
        <v>390.22800000000001</v>
      </c>
      <c r="L32" s="193">
        <f t="shared" si="9"/>
        <v>442.678</v>
      </c>
      <c r="M32" s="193">
        <f t="shared" si="9"/>
        <v>607</v>
      </c>
      <c r="N32" s="192">
        <f t="shared" si="9"/>
        <v>2747</v>
      </c>
      <c r="O32" s="192">
        <f t="shared" si="9"/>
        <v>1333</v>
      </c>
      <c r="P32" s="192">
        <f t="shared" si="9"/>
        <v>561</v>
      </c>
      <c r="Q32" s="192">
        <f t="shared" si="9"/>
        <v>914</v>
      </c>
      <c r="R32" s="192">
        <f t="shared" si="9"/>
        <v>1042</v>
      </c>
      <c r="S32" s="192">
        <f t="shared" si="9"/>
        <v>1372.0920000000001</v>
      </c>
      <c r="T32" s="353" t="s">
        <v>56</v>
      </c>
      <c r="U32" s="193">
        <f t="shared" ref="U32:U38" si="10">IFERROR(AW32*$B$3*IF($B$4="Yes",1+$AC$1,1),AW32)</f>
        <v>798</v>
      </c>
      <c r="V32" s="580" t="s">
        <v>887</v>
      </c>
      <c r="W32" s="581" t="s">
        <v>891</v>
      </c>
      <c r="X32" s="14"/>
      <c r="AB32" s="14"/>
      <c r="AC32" s="14"/>
      <c r="AD32" t="s">
        <v>315</v>
      </c>
      <c r="AE32">
        <v>10</v>
      </c>
      <c r="AF32" t="s">
        <v>304</v>
      </c>
      <c r="AG32" s="450">
        <v>12560</v>
      </c>
      <c r="AH32" s="450">
        <v>9300</v>
      </c>
      <c r="AI32" s="450" t="s">
        <v>56</v>
      </c>
      <c r="AJ32" s="450">
        <v>935</v>
      </c>
      <c r="AK32" s="450">
        <v>1678</v>
      </c>
      <c r="AL32" s="450">
        <v>767.86800000000005</v>
      </c>
      <c r="AM32" s="450">
        <v>390.22800000000001</v>
      </c>
      <c r="AN32" s="450">
        <v>442.678</v>
      </c>
      <c r="AO32" s="450">
        <v>607</v>
      </c>
      <c r="AP32" s="450">
        <v>2747</v>
      </c>
      <c r="AQ32" s="450">
        <v>1333</v>
      </c>
      <c r="AR32" s="450">
        <v>561</v>
      </c>
      <c r="AS32" s="450">
        <v>914</v>
      </c>
      <c r="AT32" s="450">
        <v>1042</v>
      </c>
      <c r="AU32" s="450">
        <v>1372.0920000000001</v>
      </c>
      <c r="AV32" s="450" t="s">
        <v>56</v>
      </c>
      <c r="AW32" s="450">
        <v>798</v>
      </c>
    </row>
    <row r="33" spans="1:49" ht="15.9" customHeight="1">
      <c r="A33" s="161" t="s">
        <v>316</v>
      </c>
      <c r="B33" s="163">
        <v>15</v>
      </c>
      <c r="C33" s="162" t="str">
        <f t="shared" si="8"/>
        <v>460 V, 3 Ph</v>
      </c>
      <c r="D33" s="163" t="s">
        <v>165</v>
      </c>
      <c r="E33" s="352">
        <f t="shared" si="9"/>
        <v>14176</v>
      </c>
      <c r="F33" s="165">
        <f t="shared" si="9"/>
        <v>9300</v>
      </c>
      <c r="G33" s="168" t="str">
        <f t="shared" si="9"/>
        <v>-</v>
      </c>
      <c r="H33" s="165">
        <f t="shared" si="9"/>
        <v>1266</v>
      </c>
      <c r="I33" s="165">
        <f t="shared" si="9"/>
        <v>2089</v>
      </c>
      <c r="J33" s="165">
        <f t="shared" si="9"/>
        <v>767.86800000000005</v>
      </c>
      <c r="K33" s="165">
        <f t="shared" si="9"/>
        <v>390.22800000000001</v>
      </c>
      <c r="L33" s="166">
        <f t="shared" si="9"/>
        <v>442.678</v>
      </c>
      <c r="M33" s="166">
        <f t="shared" si="9"/>
        <v>607</v>
      </c>
      <c r="N33" s="165">
        <f t="shared" si="9"/>
        <v>2808</v>
      </c>
      <c r="O33" s="165">
        <f t="shared" si="9"/>
        <v>1458</v>
      </c>
      <c r="P33" s="165">
        <f t="shared" si="9"/>
        <v>561</v>
      </c>
      <c r="Q33" s="165">
        <f t="shared" si="9"/>
        <v>914</v>
      </c>
      <c r="R33" s="165">
        <f t="shared" si="9"/>
        <v>1042</v>
      </c>
      <c r="S33" s="165">
        <f t="shared" si="9"/>
        <v>1372.0920000000001</v>
      </c>
      <c r="T33" s="352" t="s">
        <v>56</v>
      </c>
      <c r="U33" s="166">
        <f t="shared" si="10"/>
        <v>798</v>
      </c>
      <c r="V33" s="573" t="s">
        <v>887</v>
      </c>
      <c r="W33" s="574" t="s">
        <v>891</v>
      </c>
      <c r="X33" s="14"/>
      <c r="AB33" s="14"/>
      <c r="AC33" s="14"/>
      <c r="AD33" t="s">
        <v>316</v>
      </c>
      <c r="AE33">
        <v>15</v>
      </c>
      <c r="AF33" t="s">
        <v>304</v>
      </c>
      <c r="AG33" s="450">
        <v>14176</v>
      </c>
      <c r="AH33" s="450">
        <v>9300</v>
      </c>
      <c r="AI33" s="450" t="s">
        <v>56</v>
      </c>
      <c r="AJ33" s="450">
        <v>1266</v>
      </c>
      <c r="AK33" s="450">
        <v>2089</v>
      </c>
      <c r="AL33" s="450">
        <v>767.86800000000005</v>
      </c>
      <c r="AM33" s="450">
        <v>390.22800000000001</v>
      </c>
      <c r="AN33" s="450">
        <v>442.678</v>
      </c>
      <c r="AO33" s="450">
        <v>607</v>
      </c>
      <c r="AP33" s="450">
        <v>2808</v>
      </c>
      <c r="AQ33" s="450">
        <v>1458</v>
      </c>
      <c r="AR33" s="450">
        <v>561</v>
      </c>
      <c r="AS33" s="450">
        <v>914</v>
      </c>
      <c r="AT33" s="450">
        <v>1042</v>
      </c>
      <c r="AU33" s="450">
        <v>1372.0920000000001</v>
      </c>
      <c r="AV33" s="450" t="s">
        <v>56</v>
      </c>
      <c r="AW33" s="450">
        <v>798</v>
      </c>
    </row>
    <row r="34" spans="1:49" ht="15.9" customHeight="1">
      <c r="A34" s="188" t="s">
        <v>317</v>
      </c>
      <c r="B34" s="190">
        <v>20</v>
      </c>
      <c r="C34" s="189" t="str">
        <f t="shared" si="8"/>
        <v>460 V, 3 Ph</v>
      </c>
      <c r="D34" s="190" t="s">
        <v>168</v>
      </c>
      <c r="E34" s="191">
        <f t="shared" si="9"/>
        <v>17471</v>
      </c>
      <c r="F34" s="192">
        <f t="shared" si="9"/>
        <v>9300</v>
      </c>
      <c r="G34" s="194" t="str">
        <f t="shared" si="9"/>
        <v>-</v>
      </c>
      <c r="H34" s="192">
        <f t="shared" si="9"/>
        <v>1266</v>
      </c>
      <c r="I34" s="192">
        <f t="shared" si="9"/>
        <v>2504</v>
      </c>
      <c r="J34" s="192">
        <f t="shared" si="9"/>
        <v>767.86800000000005</v>
      </c>
      <c r="K34" s="192">
        <f t="shared" si="9"/>
        <v>390.22800000000001</v>
      </c>
      <c r="L34" s="193">
        <f t="shared" si="9"/>
        <v>442.678</v>
      </c>
      <c r="M34" s="193">
        <f t="shared" si="9"/>
        <v>607</v>
      </c>
      <c r="N34" s="192">
        <f t="shared" si="9"/>
        <v>2956</v>
      </c>
      <c r="O34" s="192">
        <f t="shared" si="9"/>
        <v>1581</v>
      </c>
      <c r="P34" s="192">
        <f t="shared" si="9"/>
        <v>561</v>
      </c>
      <c r="Q34" s="192">
        <f t="shared" si="9"/>
        <v>914</v>
      </c>
      <c r="R34" s="192">
        <f t="shared" si="9"/>
        <v>1042</v>
      </c>
      <c r="S34" s="192">
        <f t="shared" si="9"/>
        <v>1372.0920000000001</v>
      </c>
      <c r="T34" s="353" t="s">
        <v>56</v>
      </c>
      <c r="U34" s="193">
        <f t="shared" si="10"/>
        <v>798</v>
      </c>
      <c r="V34" s="580" t="s">
        <v>887</v>
      </c>
      <c r="W34" s="581" t="s">
        <v>891</v>
      </c>
      <c r="X34" s="14"/>
      <c r="AB34" s="14"/>
      <c r="AC34" s="14"/>
      <c r="AD34" t="s">
        <v>317</v>
      </c>
      <c r="AE34">
        <v>20</v>
      </c>
      <c r="AF34" t="s">
        <v>304</v>
      </c>
      <c r="AG34" s="450">
        <v>17471</v>
      </c>
      <c r="AH34" s="450">
        <v>9300</v>
      </c>
      <c r="AI34" s="450" t="s">
        <v>56</v>
      </c>
      <c r="AJ34" s="450">
        <v>1266</v>
      </c>
      <c r="AK34" s="450">
        <v>2504</v>
      </c>
      <c r="AL34" s="450">
        <v>767.86800000000005</v>
      </c>
      <c r="AM34" s="450">
        <v>390.22800000000001</v>
      </c>
      <c r="AN34" s="450">
        <v>442.678</v>
      </c>
      <c r="AO34" s="450">
        <v>607</v>
      </c>
      <c r="AP34" s="450">
        <v>2956</v>
      </c>
      <c r="AQ34" s="450">
        <v>1581</v>
      </c>
      <c r="AR34" s="450">
        <v>561</v>
      </c>
      <c r="AS34" s="450">
        <v>914</v>
      </c>
      <c r="AT34" s="450">
        <v>1042</v>
      </c>
      <c r="AU34" s="450">
        <v>1372.0920000000001</v>
      </c>
      <c r="AV34" s="450" t="s">
        <v>56</v>
      </c>
      <c r="AW34" s="450">
        <v>798</v>
      </c>
    </row>
    <row r="35" spans="1:49" ht="15.9" hidden="1" customHeight="1">
      <c r="A35" s="161" t="s">
        <v>318</v>
      </c>
      <c r="B35" s="163">
        <v>25</v>
      </c>
      <c r="C35" s="162" t="str">
        <f t="shared" si="8"/>
        <v>460 V, 3 Ph</v>
      </c>
      <c r="D35" s="163" t="s">
        <v>171</v>
      </c>
      <c r="E35" s="164">
        <f t="shared" si="9"/>
        <v>18066</v>
      </c>
      <c r="F35" s="165">
        <f t="shared" si="9"/>
        <v>9300</v>
      </c>
      <c r="G35" s="168" t="str">
        <f t="shared" si="9"/>
        <v>-</v>
      </c>
      <c r="H35" s="165">
        <f t="shared" si="9"/>
        <v>1258</v>
      </c>
      <c r="I35" s="165">
        <f t="shared" si="9"/>
        <v>0</v>
      </c>
      <c r="J35" s="165">
        <f t="shared" si="9"/>
        <v>767.86800000000005</v>
      </c>
      <c r="K35" s="165">
        <f t="shared" si="9"/>
        <v>390.22800000000001</v>
      </c>
      <c r="L35" s="166">
        <f t="shared" si="9"/>
        <v>442.678</v>
      </c>
      <c r="M35" s="166">
        <f t="shared" si="9"/>
        <v>607</v>
      </c>
      <c r="N35" s="165">
        <f t="shared" si="9"/>
        <v>3194</v>
      </c>
      <c r="O35" s="165">
        <f t="shared" si="9"/>
        <v>1602</v>
      </c>
      <c r="P35" s="165">
        <f t="shared" si="9"/>
        <v>561</v>
      </c>
      <c r="Q35" s="165">
        <f t="shared" si="9"/>
        <v>914</v>
      </c>
      <c r="R35" s="165">
        <f t="shared" si="9"/>
        <v>1042</v>
      </c>
      <c r="S35" s="165">
        <f t="shared" si="9"/>
        <v>1372.0920000000001</v>
      </c>
      <c r="T35" s="352" t="s">
        <v>56</v>
      </c>
      <c r="U35" s="166">
        <f t="shared" si="10"/>
        <v>798</v>
      </c>
      <c r="V35" s="573"/>
      <c r="W35" s="574" t="s">
        <v>891</v>
      </c>
      <c r="X35" s="14"/>
      <c r="AB35" s="14"/>
      <c r="AC35" s="14"/>
      <c r="AD35" t="s">
        <v>318</v>
      </c>
      <c r="AE35">
        <v>25</v>
      </c>
      <c r="AF35" t="s">
        <v>304</v>
      </c>
      <c r="AG35" s="450">
        <v>18066</v>
      </c>
      <c r="AH35" s="450">
        <v>9300</v>
      </c>
      <c r="AI35" s="450" t="s">
        <v>56</v>
      </c>
      <c r="AJ35" s="450">
        <v>1258</v>
      </c>
      <c r="AK35" s="450"/>
      <c r="AL35" s="450">
        <v>767.86800000000005</v>
      </c>
      <c r="AM35" s="450">
        <v>390.22800000000001</v>
      </c>
      <c r="AN35" s="450">
        <v>442.678</v>
      </c>
      <c r="AO35" s="450">
        <v>607</v>
      </c>
      <c r="AP35" s="450">
        <v>3194</v>
      </c>
      <c r="AQ35" s="450">
        <v>1602</v>
      </c>
      <c r="AR35" s="450">
        <v>561</v>
      </c>
      <c r="AS35" s="450">
        <v>914</v>
      </c>
      <c r="AT35" s="450">
        <v>1042</v>
      </c>
      <c r="AU35" s="450">
        <v>1372.0920000000001</v>
      </c>
      <c r="AV35" s="450" t="s">
        <v>56</v>
      </c>
      <c r="AW35" s="450">
        <v>798</v>
      </c>
    </row>
    <row r="36" spans="1:49" ht="15.9" customHeight="1">
      <c r="A36" s="188" t="s">
        <v>319</v>
      </c>
      <c r="B36" s="190">
        <v>30</v>
      </c>
      <c r="C36" s="189" t="str">
        <f t="shared" si="8"/>
        <v>460 V, 3 Ph</v>
      </c>
      <c r="D36" s="190" t="s">
        <v>150</v>
      </c>
      <c r="E36" s="191">
        <f t="shared" si="9"/>
        <v>19784</v>
      </c>
      <c r="F36" s="192">
        <f t="shared" si="9"/>
        <v>9300</v>
      </c>
      <c r="G36" s="194" t="str">
        <f t="shared" si="9"/>
        <v>-</v>
      </c>
      <c r="H36" s="192">
        <f t="shared" si="9"/>
        <v>1567</v>
      </c>
      <c r="I36" s="192">
        <f t="shared" si="9"/>
        <v>3084</v>
      </c>
      <c r="J36" s="192">
        <f t="shared" si="9"/>
        <v>767.86800000000005</v>
      </c>
      <c r="K36" s="192">
        <f t="shared" si="9"/>
        <v>390.22800000000001</v>
      </c>
      <c r="L36" s="193">
        <f t="shared" si="9"/>
        <v>442.678</v>
      </c>
      <c r="M36" s="193">
        <f t="shared" si="9"/>
        <v>607</v>
      </c>
      <c r="N36" s="192">
        <f t="shared" si="9"/>
        <v>3319</v>
      </c>
      <c r="O36" s="192">
        <f t="shared" si="9"/>
        <v>1623</v>
      </c>
      <c r="P36" s="192">
        <f t="shared" si="9"/>
        <v>561</v>
      </c>
      <c r="Q36" s="192">
        <f t="shared" si="9"/>
        <v>914</v>
      </c>
      <c r="R36" s="192">
        <f t="shared" si="9"/>
        <v>1042</v>
      </c>
      <c r="S36" s="192">
        <f t="shared" si="9"/>
        <v>1372.0920000000001</v>
      </c>
      <c r="T36" s="353" t="s">
        <v>56</v>
      </c>
      <c r="U36" s="193">
        <f t="shared" si="10"/>
        <v>798</v>
      </c>
      <c r="V36" s="580" t="s">
        <v>890</v>
      </c>
      <c r="W36" s="581" t="s">
        <v>892</v>
      </c>
      <c r="X36" s="14"/>
      <c r="AB36" s="14"/>
      <c r="AC36" s="14"/>
      <c r="AD36" t="s">
        <v>319</v>
      </c>
      <c r="AE36">
        <v>30</v>
      </c>
      <c r="AF36" t="s">
        <v>304</v>
      </c>
      <c r="AG36" s="450">
        <v>19784</v>
      </c>
      <c r="AH36" s="450">
        <v>9300</v>
      </c>
      <c r="AI36" s="450" t="s">
        <v>56</v>
      </c>
      <c r="AJ36" s="450">
        <v>1567</v>
      </c>
      <c r="AK36" s="450">
        <v>3084</v>
      </c>
      <c r="AL36" s="450">
        <v>767.86800000000005</v>
      </c>
      <c r="AM36" s="450">
        <v>390.22800000000001</v>
      </c>
      <c r="AN36" s="450">
        <v>442.678</v>
      </c>
      <c r="AO36" s="450">
        <v>607</v>
      </c>
      <c r="AP36" s="450">
        <v>3319</v>
      </c>
      <c r="AQ36" s="450">
        <v>1623</v>
      </c>
      <c r="AR36" s="450">
        <v>561</v>
      </c>
      <c r="AS36" s="450">
        <v>914</v>
      </c>
      <c r="AT36" s="450">
        <v>1042</v>
      </c>
      <c r="AU36" s="450">
        <v>1372.0920000000001</v>
      </c>
      <c r="AV36" s="450" t="s">
        <v>56</v>
      </c>
      <c r="AW36" s="450">
        <v>798</v>
      </c>
    </row>
    <row r="37" spans="1:49" ht="15.9" customHeight="1">
      <c r="A37" s="161" t="s">
        <v>320</v>
      </c>
      <c r="B37" s="163">
        <v>40</v>
      </c>
      <c r="C37" s="162" t="str">
        <f t="shared" si="8"/>
        <v>460 V, 3 Ph</v>
      </c>
      <c r="D37" s="163" t="s">
        <v>177</v>
      </c>
      <c r="E37" s="164">
        <f t="shared" si="9"/>
        <v>38970</v>
      </c>
      <c r="F37" s="165">
        <f t="shared" si="9"/>
        <v>9300</v>
      </c>
      <c r="G37" s="168" t="str">
        <f t="shared" si="9"/>
        <v>-</v>
      </c>
      <c r="H37" s="165">
        <f t="shared" si="9"/>
        <v>1577</v>
      </c>
      <c r="I37" s="165">
        <f t="shared" si="9"/>
        <v>4410</v>
      </c>
      <c r="J37" s="165">
        <f t="shared" si="9"/>
        <v>767.86800000000005</v>
      </c>
      <c r="K37" s="165">
        <f t="shared" si="9"/>
        <v>390.22800000000001</v>
      </c>
      <c r="L37" s="166">
        <f t="shared" si="9"/>
        <v>442.678</v>
      </c>
      <c r="M37" s="166">
        <f t="shared" si="9"/>
        <v>607</v>
      </c>
      <c r="N37" s="165">
        <f t="shared" si="9"/>
        <v>3656</v>
      </c>
      <c r="O37" s="165">
        <f t="shared" si="9"/>
        <v>1794</v>
      </c>
      <c r="P37" s="165">
        <f t="shared" si="9"/>
        <v>561</v>
      </c>
      <c r="Q37" s="165">
        <f t="shared" si="9"/>
        <v>914</v>
      </c>
      <c r="R37" s="165">
        <f t="shared" si="9"/>
        <v>1042</v>
      </c>
      <c r="S37" s="165">
        <f t="shared" si="9"/>
        <v>1372.0920000000001</v>
      </c>
      <c r="T37" s="352" t="s">
        <v>56</v>
      </c>
      <c r="U37" s="166">
        <f t="shared" si="10"/>
        <v>798</v>
      </c>
      <c r="V37" s="573" t="s">
        <v>890</v>
      </c>
      <c r="W37" s="574" t="s">
        <v>892</v>
      </c>
      <c r="X37" s="14"/>
      <c r="AB37" s="14"/>
      <c r="AC37" s="14"/>
      <c r="AD37" t="s">
        <v>320</v>
      </c>
      <c r="AE37">
        <v>40</v>
      </c>
      <c r="AF37" t="s">
        <v>304</v>
      </c>
      <c r="AG37" s="450">
        <v>38970</v>
      </c>
      <c r="AH37" s="450">
        <v>9300</v>
      </c>
      <c r="AI37" s="450" t="s">
        <v>56</v>
      </c>
      <c r="AJ37" s="450">
        <v>1577</v>
      </c>
      <c r="AK37" s="450">
        <v>4410</v>
      </c>
      <c r="AL37" s="450">
        <v>767.86800000000005</v>
      </c>
      <c r="AM37" s="450">
        <v>390.22800000000001</v>
      </c>
      <c r="AN37" s="450">
        <v>442.678</v>
      </c>
      <c r="AO37" s="450">
        <v>607</v>
      </c>
      <c r="AP37" s="450">
        <v>3656</v>
      </c>
      <c r="AQ37" s="450">
        <v>1794</v>
      </c>
      <c r="AR37" s="450">
        <v>561</v>
      </c>
      <c r="AS37" s="450">
        <v>914</v>
      </c>
      <c r="AT37" s="450">
        <v>1042</v>
      </c>
      <c r="AU37" s="450">
        <v>1372.0920000000001</v>
      </c>
      <c r="AV37" s="450" t="s">
        <v>56</v>
      </c>
      <c r="AW37" s="450">
        <v>798</v>
      </c>
    </row>
    <row r="38" spans="1:49" ht="15.9" customHeight="1">
      <c r="A38" s="188" t="s">
        <v>321</v>
      </c>
      <c r="B38" s="190">
        <v>50</v>
      </c>
      <c r="C38" s="189" t="str">
        <f t="shared" si="8"/>
        <v>460 V, 3 Ph</v>
      </c>
      <c r="D38" s="190" t="s">
        <v>179</v>
      </c>
      <c r="E38" s="191">
        <f t="shared" si="9"/>
        <v>41083</v>
      </c>
      <c r="F38" s="194" t="str">
        <f t="shared" si="9"/>
        <v>-</v>
      </c>
      <c r="G38" s="194" t="str">
        <f t="shared" si="9"/>
        <v>-</v>
      </c>
      <c r="H38" s="192">
        <f t="shared" si="9"/>
        <v>2715</v>
      </c>
      <c r="I38" s="192">
        <f t="shared" si="9"/>
        <v>4410</v>
      </c>
      <c r="J38" s="192">
        <f t="shared" si="9"/>
        <v>767.86800000000005</v>
      </c>
      <c r="K38" s="192">
        <f t="shared" si="9"/>
        <v>390.22800000000001</v>
      </c>
      <c r="L38" s="193">
        <f t="shared" si="9"/>
        <v>442.678</v>
      </c>
      <c r="M38" s="193">
        <f t="shared" si="9"/>
        <v>607</v>
      </c>
      <c r="N38" s="192">
        <f t="shared" si="9"/>
        <v>3775</v>
      </c>
      <c r="O38" s="192">
        <f t="shared" si="9"/>
        <v>2346</v>
      </c>
      <c r="P38" s="192">
        <f t="shared" si="9"/>
        <v>561</v>
      </c>
      <c r="Q38" s="192">
        <f t="shared" si="9"/>
        <v>914</v>
      </c>
      <c r="R38" s="192">
        <f t="shared" si="9"/>
        <v>1042</v>
      </c>
      <c r="S38" s="192">
        <f t="shared" si="9"/>
        <v>1372.0920000000001</v>
      </c>
      <c r="T38" s="353" t="s">
        <v>56</v>
      </c>
      <c r="U38" s="193">
        <f t="shared" si="10"/>
        <v>798</v>
      </c>
      <c r="V38" s="580" t="s">
        <v>892</v>
      </c>
      <c r="W38" s="581" t="s">
        <v>56</v>
      </c>
      <c r="X38" s="14"/>
      <c r="AB38" s="14"/>
      <c r="AC38" s="14"/>
      <c r="AD38" t="s">
        <v>321</v>
      </c>
      <c r="AE38">
        <v>50</v>
      </c>
      <c r="AF38" t="s">
        <v>304</v>
      </c>
      <c r="AG38" s="450">
        <v>41083</v>
      </c>
      <c r="AH38" s="450" t="s">
        <v>56</v>
      </c>
      <c r="AI38" s="450" t="s">
        <v>56</v>
      </c>
      <c r="AJ38" s="450">
        <v>2715</v>
      </c>
      <c r="AK38" s="450">
        <v>4410</v>
      </c>
      <c r="AL38" s="450">
        <v>767.86800000000005</v>
      </c>
      <c r="AM38" s="450">
        <v>390.22800000000001</v>
      </c>
      <c r="AN38" s="450">
        <v>442.678</v>
      </c>
      <c r="AO38" s="450">
        <v>607</v>
      </c>
      <c r="AP38" s="450">
        <v>3775</v>
      </c>
      <c r="AQ38" s="450">
        <v>2346</v>
      </c>
      <c r="AR38" s="450">
        <v>561</v>
      </c>
      <c r="AS38" s="450">
        <v>914</v>
      </c>
      <c r="AT38" s="450">
        <v>1042</v>
      </c>
      <c r="AU38" s="450">
        <v>1372.0920000000001</v>
      </c>
      <c r="AV38" s="450" t="s">
        <v>56</v>
      </c>
      <c r="AW38" s="450">
        <v>798</v>
      </c>
    </row>
    <row r="39" spans="1:49" ht="26.1" customHeight="1">
      <c r="A39" s="144" t="s">
        <v>322</v>
      </c>
      <c r="B39" s="263"/>
      <c r="C39" s="145"/>
      <c r="D39" s="145"/>
      <c r="E39" s="25"/>
      <c r="F39" s="25"/>
      <c r="G39" s="232"/>
      <c r="H39" s="25"/>
      <c r="I39" s="25"/>
      <c r="J39" s="40"/>
      <c r="K39" s="40"/>
      <c r="L39" s="46"/>
      <c r="M39" s="25"/>
      <c r="N39" s="25"/>
      <c r="O39" s="25"/>
      <c r="P39" s="25"/>
      <c r="Q39" s="25"/>
      <c r="R39" s="25"/>
      <c r="S39" s="25"/>
      <c r="T39" s="25"/>
      <c r="U39" s="46"/>
      <c r="V39" s="567"/>
      <c r="W39" s="575"/>
      <c r="X39" s="14"/>
      <c r="AB39" s="14"/>
      <c r="AC39" s="14"/>
      <c r="AD39" t="s">
        <v>153</v>
      </c>
      <c r="AG39" s="450"/>
      <c r="AH39" s="450"/>
      <c r="AI39" s="450"/>
      <c r="AJ39" s="450"/>
      <c r="AK39" s="450"/>
      <c r="AL39" s="450"/>
      <c r="AM39" s="450"/>
      <c r="AN39" s="450"/>
      <c r="AO39" s="450"/>
      <c r="AP39" s="450"/>
      <c r="AQ39" s="450"/>
      <c r="AR39" s="450"/>
      <c r="AS39" s="450"/>
      <c r="AT39" s="450"/>
      <c r="AU39" s="450"/>
      <c r="AV39" s="450"/>
      <c r="AW39" s="450"/>
    </row>
    <row r="40" spans="1:49" ht="15.9" customHeight="1">
      <c r="A40" s="147" t="s">
        <v>323</v>
      </c>
      <c r="B40" s="264"/>
      <c r="C40" s="148"/>
      <c r="D40" s="148"/>
      <c r="E40" s="148"/>
      <c r="F40" s="3"/>
      <c r="G40" s="23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47"/>
      <c r="V40" s="569"/>
      <c r="W40" s="570"/>
      <c r="X40" s="14"/>
      <c r="AB40" s="14"/>
      <c r="AC40" s="14"/>
      <c r="AD40" t="s">
        <v>323</v>
      </c>
      <c r="AG40" s="450"/>
      <c r="AH40" s="450"/>
      <c r="AI40" s="450"/>
      <c r="AJ40" s="450"/>
      <c r="AK40" s="450"/>
      <c r="AL40" s="450"/>
      <c r="AM40" s="450"/>
      <c r="AN40" s="450"/>
      <c r="AO40" s="450"/>
      <c r="AP40" s="450"/>
      <c r="AQ40" s="450"/>
      <c r="AR40" s="450"/>
      <c r="AS40" s="450"/>
      <c r="AT40" s="450"/>
      <c r="AU40" s="450"/>
      <c r="AV40" s="450"/>
      <c r="AW40" s="450"/>
    </row>
    <row r="41" spans="1:49">
      <c r="A41" s="155" t="s">
        <v>324</v>
      </c>
      <c r="B41" s="157">
        <v>5</v>
      </c>
      <c r="C41" s="156" t="str">
        <f t="shared" ref="C41:C47" si="11">AF41</f>
        <v>460 V, 3 Ph</v>
      </c>
      <c r="D41" s="351" t="s">
        <v>129</v>
      </c>
      <c r="E41" s="170">
        <f t="shared" ref="E41:O47" si="12">IFERROR(AG41*$B$3*IF($B$4="Yes",1+$AC$1,1),AG41)</f>
        <v>8102</v>
      </c>
      <c r="F41" s="159" t="str">
        <f t="shared" si="12"/>
        <v>-</v>
      </c>
      <c r="G41" s="160" t="str">
        <f t="shared" si="12"/>
        <v>-</v>
      </c>
      <c r="H41" s="158">
        <f t="shared" si="12"/>
        <v>900</v>
      </c>
      <c r="I41" s="159" t="str">
        <f t="shared" si="12"/>
        <v>-</v>
      </c>
      <c r="J41" s="158">
        <f t="shared" si="12"/>
        <v>767.86800000000005</v>
      </c>
      <c r="K41" s="158">
        <f t="shared" si="12"/>
        <v>390.22800000000001</v>
      </c>
      <c r="L41" s="158">
        <f t="shared" si="12"/>
        <v>442.678</v>
      </c>
      <c r="M41" s="159">
        <f t="shared" si="12"/>
        <v>607</v>
      </c>
      <c r="N41" s="158">
        <f t="shared" si="12"/>
        <v>2472</v>
      </c>
      <c r="O41" s="159">
        <f t="shared" si="12"/>
        <v>1264</v>
      </c>
      <c r="P41" s="159" t="s">
        <v>56</v>
      </c>
      <c r="Q41" s="159" t="s">
        <v>56</v>
      </c>
      <c r="R41" s="159" t="s">
        <v>56</v>
      </c>
      <c r="S41" s="158">
        <f t="shared" ref="S41:U47" si="13">IFERROR(AU41*$B$3*IF($B$4="Yes",1+$AC$1,1),AU41)</f>
        <v>1372.0919999999999</v>
      </c>
      <c r="T41" s="171">
        <f t="shared" si="13"/>
        <v>399</v>
      </c>
      <c r="U41" s="561">
        <f t="shared" si="13"/>
        <v>515</v>
      </c>
      <c r="V41" s="571" t="s">
        <v>887</v>
      </c>
      <c r="W41" s="572" t="s">
        <v>56</v>
      </c>
      <c r="X41" s="14"/>
      <c r="AB41" s="14"/>
      <c r="AC41" s="14"/>
      <c r="AD41" t="s">
        <v>324</v>
      </c>
      <c r="AE41">
        <v>5</v>
      </c>
      <c r="AF41" t="s">
        <v>304</v>
      </c>
      <c r="AG41" s="450">
        <v>8102</v>
      </c>
      <c r="AH41" s="450" t="s">
        <v>56</v>
      </c>
      <c r="AI41" s="450" t="s">
        <v>56</v>
      </c>
      <c r="AJ41" s="450">
        <v>900</v>
      </c>
      <c r="AK41" s="450" t="s">
        <v>56</v>
      </c>
      <c r="AL41" s="450">
        <v>767.86800000000005</v>
      </c>
      <c r="AM41" s="450">
        <v>390.22800000000001</v>
      </c>
      <c r="AN41" s="450">
        <v>442.678</v>
      </c>
      <c r="AO41" s="450">
        <v>607</v>
      </c>
      <c r="AP41" s="450">
        <v>2472</v>
      </c>
      <c r="AQ41" s="450">
        <v>1264</v>
      </c>
      <c r="AR41" s="450" t="s">
        <v>56</v>
      </c>
      <c r="AS41" s="450" t="s">
        <v>56</v>
      </c>
      <c r="AT41" s="450" t="s">
        <v>56</v>
      </c>
      <c r="AU41" s="450">
        <v>1372.0919999999999</v>
      </c>
      <c r="AV41" s="450">
        <v>399</v>
      </c>
      <c r="AW41" s="450">
        <v>515</v>
      </c>
    </row>
    <row r="42" spans="1:49">
      <c r="A42" s="161" t="s">
        <v>325</v>
      </c>
      <c r="B42" s="163">
        <v>7.5</v>
      </c>
      <c r="C42" s="162" t="str">
        <f t="shared" si="11"/>
        <v>460 V, 3 Ph</v>
      </c>
      <c r="D42" s="163" t="s">
        <v>160</v>
      </c>
      <c r="E42" s="164">
        <f t="shared" si="12"/>
        <v>8576</v>
      </c>
      <c r="F42" s="168" t="str">
        <f t="shared" si="12"/>
        <v>-</v>
      </c>
      <c r="G42" s="169" t="str">
        <f t="shared" si="12"/>
        <v>-</v>
      </c>
      <c r="H42" s="158">
        <f t="shared" si="12"/>
        <v>905</v>
      </c>
      <c r="I42" s="168" t="str">
        <f t="shared" si="12"/>
        <v>-</v>
      </c>
      <c r="J42" s="165">
        <f t="shared" si="12"/>
        <v>767.86800000000005</v>
      </c>
      <c r="K42" s="165">
        <f t="shared" si="12"/>
        <v>390.22800000000001</v>
      </c>
      <c r="L42" s="165">
        <f t="shared" si="12"/>
        <v>442.678</v>
      </c>
      <c r="M42" s="168">
        <f t="shared" si="12"/>
        <v>607</v>
      </c>
      <c r="N42" s="165">
        <f t="shared" si="12"/>
        <v>2564</v>
      </c>
      <c r="O42" s="168">
        <f t="shared" si="12"/>
        <v>1298</v>
      </c>
      <c r="P42" s="168" t="s">
        <v>56</v>
      </c>
      <c r="Q42" s="168" t="s">
        <v>56</v>
      </c>
      <c r="R42" s="168" t="s">
        <v>56</v>
      </c>
      <c r="S42" s="165">
        <f t="shared" si="13"/>
        <v>1372.0919999999999</v>
      </c>
      <c r="T42" s="166">
        <f t="shared" si="13"/>
        <v>399</v>
      </c>
      <c r="U42" s="562">
        <f t="shared" si="13"/>
        <v>515</v>
      </c>
      <c r="V42" s="573" t="s">
        <v>887</v>
      </c>
      <c r="W42" s="574" t="s">
        <v>56</v>
      </c>
      <c r="X42" s="14"/>
      <c r="AB42" s="14"/>
      <c r="AC42" s="14"/>
      <c r="AD42" t="s">
        <v>325</v>
      </c>
      <c r="AE42">
        <v>7.5</v>
      </c>
      <c r="AF42" t="s">
        <v>304</v>
      </c>
      <c r="AG42" s="450">
        <v>8576</v>
      </c>
      <c r="AH42" s="450" t="s">
        <v>56</v>
      </c>
      <c r="AI42" s="450" t="s">
        <v>56</v>
      </c>
      <c r="AJ42" s="450">
        <v>905</v>
      </c>
      <c r="AK42" s="450" t="s">
        <v>56</v>
      </c>
      <c r="AL42" s="450">
        <v>767.86800000000005</v>
      </c>
      <c r="AM42" s="450">
        <v>390.22800000000001</v>
      </c>
      <c r="AN42" s="450">
        <v>442.678</v>
      </c>
      <c r="AO42" s="450">
        <v>607</v>
      </c>
      <c r="AP42" s="450">
        <v>2564</v>
      </c>
      <c r="AQ42" s="450">
        <v>1298</v>
      </c>
      <c r="AR42" s="450" t="s">
        <v>56</v>
      </c>
      <c r="AS42" s="450" t="s">
        <v>56</v>
      </c>
      <c r="AT42" s="450" t="s">
        <v>56</v>
      </c>
      <c r="AU42" s="450">
        <v>1372.0919999999999</v>
      </c>
      <c r="AV42" s="450">
        <v>399</v>
      </c>
      <c r="AW42" s="450">
        <v>515</v>
      </c>
    </row>
    <row r="43" spans="1:49">
      <c r="A43" s="155" t="s">
        <v>326</v>
      </c>
      <c r="B43" s="157">
        <v>10</v>
      </c>
      <c r="C43" s="156" t="str">
        <f t="shared" si="11"/>
        <v>460 V, 3 Ph</v>
      </c>
      <c r="D43" s="157" t="s">
        <v>116</v>
      </c>
      <c r="E43" s="170">
        <f t="shared" si="12"/>
        <v>9451</v>
      </c>
      <c r="F43" s="159" t="str">
        <f t="shared" si="12"/>
        <v>-</v>
      </c>
      <c r="G43" s="160" t="str">
        <f t="shared" si="12"/>
        <v>-</v>
      </c>
      <c r="H43" s="158">
        <f t="shared" si="12"/>
        <v>935</v>
      </c>
      <c r="I43" s="159" t="str">
        <f t="shared" si="12"/>
        <v>-</v>
      </c>
      <c r="J43" s="158">
        <f t="shared" si="12"/>
        <v>767.86800000000005</v>
      </c>
      <c r="K43" s="158">
        <f t="shared" si="12"/>
        <v>390.22800000000001</v>
      </c>
      <c r="L43" s="158">
        <f t="shared" si="12"/>
        <v>442.678</v>
      </c>
      <c r="M43" s="159">
        <f t="shared" si="12"/>
        <v>607</v>
      </c>
      <c r="N43" s="158">
        <f t="shared" si="12"/>
        <v>2747</v>
      </c>
      <c r="O43" s="159">
        <f t="shared" si="12"/>
        <v>1333</v>
      </c>
      <c r="P43" s="159" t="s">
        <v>56</v>
      </c>
      <c r="Q43" s="159" t="s">
        <v>56</v>
      </c>
      <c r="R43" s="159" t="s">
        <v>56</v>
      </c>
      <c r="S43" s="158">
        <f t="shared" si="13"/>
        <v>1372.0919999999999</v>
      </c>
      <c r="T43" s="171">
        <f t="shared" si="13"/>
        <v>399</v>
      </c>
      <c r="U43" s="561">
        <f t="shared" si="13"/>
        <v>515</v>
      </c>
      <c r="V43" s="571" t="s">
        <v>887</v>
      </c>
      <c r="W43" s="572" t="s">
        <v>56</v>
      </c>
      <c r="X43" s="14"/>
      <c r="AB43" s="14"/>
      <c r="AC43" s="14"/>
      <c r="AD43" t="s">
        <v>326</v>
      </c>
      <c r="AE43">
        <v>1</v>
      </c>
      <c r="AF43" t="s">
        <v>304</v>
      </c>
      <c r="AG43" s="450">
        <v>9451</v>
      </c>
      <c r="AH43" s="450" t="s">
        <v>56</v>
      </c>
      <c r="AI43" s="450" t="s">
        <v>56</v>
      </c>
      <c r="AJ43" s="450">
        <v>935</v>
      </c>
      <c r="AK43" s="450" t="s">
        <v>56</v>
      </c>
      <c r="AL43" s="450">
        <v>767.86800000000005</v>
      </c>
      <c r="AM43" s="450">
        <v>390.22800000000001</v>
      </c>
      <c r="AN43" s="450">
        <v>442.678</v>
      </c>
      <c r="AO43" s="450">
        <v>607</v>
      </c>
      <c r="AP43" s="450">
        <v>2747</v>
      </c>
      <c r="AQ43" s="450">
        <v>1333</v>
      </c>
      <c r="AR43" s="450" t="s">
        <v>56</v>
      </c>
      <c r="AS43" s="450" t="s">
        <v>56</v>
      </c>
      <c r="AT43" s="450" t="s">
        <v>56</v>
      </c>
      <c r="AU43" s="450">
        <v>1372.0919999999999</v>
      </c>
      <c r="AV43" s="450">
        <v>399</v>
      </c>
      <c r="AW43" s="450">
        <v>515</v>
      </c>
    </row>
    <row r="44" spans="1:49">
      <c r="A44" s="161" t="s">
        <v>327</v>
      </c>
      <c r="B44" s="163">
        <v>15</v>
      </c>
      <c r="C44" s="162" t="str">
        <f t="shared" si="11"/>
        <v>460 V, 3 Ph</v>
      </c>
      <c r="D44" s="163" t="s">
        <v>192</v>
      </c>
      <c r="E44" s="164">
        <f t="shared" si="12"/>
        <v>10581</v>
      </c>
      <c r="F44" s="168" t="str">
        <f t="shared" si="12"/>
        <v>-</v>
      </c>
      <c r="G44" s="169" t="str">
        <f t="shared" si="12"/>
        <v>-</v>
      </c>
      <c r="H44" s="158">
        <f t="shared" si="12"/>
        <v>935</v>
      </c>
      <c r="I44" s="168" t="str">
        <f t="shared" si="12"/>
        <v>-</v>
      </c>
      <c r="J44" s="165">
        <f t="shared" si="12"/>
        <v>767.86800000000005</v>
      </c>
      <c r="K44" s="165">
        <f t="shared" si="12"/>
        <v>390.22800000000001</v>
      </c>
      <c r="L44" s="165">
        <f t="shared" si="12"/>
        <v>442.678</v>
      </c>
      <c r="M44" s="168">
        <f t="shared" si="12"/>
        <v>607</v>
      </c>
      <c r="N44" s="165">
        <f t="shared" si="12"/>
        <v>2808</v>
      </c>
      <c r="O44" s="168">
        <f t="shared" si="12"/>
        <v>1458</v>
      </c>
      <c r="P44" s="168" t="s">
        <v>56</v>
      </c>
      <c r="Q44" s="168" t="s">
        <v>56</v>
      </c>
      <c r="R44" s="168" t="s">
        <v>56</v>
      </c>
      <c r="S44" s="165">
        <f t="shared" si="13"/>
        <v>1372.0919999999999</v>
      </c>
      <c r="T44" s="166">
        <f t="shared" si="13"/>
        <v>399</v>
      </c>
      <c r="U44" s="562">
        <f t="shared" si="13"/>
        <v>515</v>
      </c>
      <c r="V44" s="573" t="s">
        <v>887</v>
      </c>
      <c r="W44" s="574" t="s">
        <v>56</v>
      </c>
      <c r="X44" s="14"/>
      <c r="AB44" s="14"/>
      <c r="AC44" s="14"/>
      <c r="AD44" t="s">
        <v>327</v>
      </c>
      <c r="AE44">
        <v>15</v>
      </c>
      <c r="AF44" t="s">
        <v>304</v>
      </c>
      <c r="AG44" s="450">
        <v>10581</v>
      </c>
      <c r="AH44" s="450" t="s">
        <v>56</v>
      </c>
      <c r="AI44" s="450" t="s">
        <v>56</v>
      </c>
      <c r="AJ44" s="450">
        <v>935</v>
      </c>
      <c r="AK44" s="450" t="s">
        <v>56</v>
      </c>
      <c r="AL44" s="450">
        <v>767.86800000000005</v>
      </c>
      <c r="AM44" s="450">
        <v>390.22800000000001</v>
      </c>
      <c r="AN44" s="450">
        <v>442.678</v>
      </c>
      <c r="AO44" s="450">
        <v>607</v>
      </c>
      <c r="AP44" s="450">
        <v>2808</v>
      </c>
      <c r="AQ44" s="450">
        <v>1458</v>
      </c>
      <c r="AR44" s="450" t="s">
        <v>56</v>
      </c>
      <c r="AS44" s="450" t="s">
        <v>56</v>
      </c>
      <c r="AT44" s="450" t="s">
        <v>56</v>
      </c>
      <c r="AU44" s="450">
        <v>1372.0919999999999</v>
      </c>
      <c r="AV44" s="450">
        <v>399</v>
      </c>
      <c r="AW44" s="450">
        <v>515</v>
      </c>
    </row>
    <row r="45" spans="1:49">
      <c r="A45" s="155" t="s">
        <v>328</v>
      </c>
      <c r="B45" s="157">
        <v>20</v>
      </c>
      <c r="C45" s="156" t="str">
        <f t="shared" si="11"/>
        <v>460 V, 3 Ph</v>
      </c>
      <c r="D45" s="157" t="s">
        <v>168</v>
      </c>
      <c r="E45" s="170">
        <f t="shared" si="12"/>
        <v>11331</v>
      </c>
      <c r="F45" s="159" t="str">
        <f t="shared" si="12"/>
        <v>-</v>
      </c>
      <c r="G45" s="160" t="str">
        <f t="shared" si="12"/>
        <v>-</v>
      </c>
      <c r="H45" s="158">
        <f t="shared" si="12"/>
        <v>990</v>
      </c>
      <c r="I45" s="159" t="str">
        <f t="shared" si="12"/>
        <v>-</v>
      </c>
      <c r="J45" s="158">
        <f t="shared" si="12"/>
        <v>767.86800000000005</v>
      </c>
      <c r="K45" s="158">
        <f t="shared" si="12"/>
        <v>390.22800000000001</v>
      </c>
      <c r="L45" s="158">
        <f t="shared" si="12"/>
        <v>442.678</v>
      </c>
      <c r="M45" s="159">
        <f t="shared" si="12"/>
        <v>607</v>
      </c>
      <c r="N45" s="158">
        <f t="shared" si="12"/>
        <v>2956</v>
      </c>
      <c r="O45" s="159">
        <f t="shared" si="12"/>
        <v>1581</v>
      </c>
      <c r="P45" s="159" t="s">
        <v>56</v>
      </c>
      <c r="Q45" s="159" t="s">
        <v>56</v>
      </c>
      <c r="R45" s="159" t="s">
        <v>56</v>
      </c>
      <c r="S45" s="158">
        <f t="shared" si="13"/>
        <v>1372.0919999999999</v>
      </c>
      <c r="T45" s="171">
        <f t="shared" si="13"/>
        <v>399</v>
      </c>
      <c r="U45" s="561">
        <f t="shared" si="13"/>
        <v>515</v>
      </c>
      <c r="V45" s="571" t="s">
        <v>887</v>
      </c>
      <c r="W45" s="572" t="s">
        <v>56</v>
      </c>
      <c r="X45" s="14"/>
      <c r="AB45" s="14"/>
      <c r="AC45" s="14"/>
      <c r="AD45" t="s">
        <v>328</v>
      </c>
      <c r="AE45">
        <v>20</v>
      </c>
      <c r="AF45" t="s">
        <v>304</v>
      </c>
      <c r="AG45" s="450">
        <v>11331</v>
      </c>
      <c r="AH45" s="450" t="s">
        <v>56</v>
      </c>
      <c r="AI45" s="450" t="s">
        <v>56</v>
      </c>
      <c r="AJ45" s="450">
        <v>990</v>
      </c>
      <c r="AK45" s="450" t="s">
        <v>56</v>
      </c>
      <c r="AL45" s="450">
        <v>767.86800000000005</v>
      </c>
      <c r="AM45" s="450">
        <v>390.22800000000001</v>
      </c>
      <c r="AN45" s="450">
        <v>442.678</v>
      </c>
      <c r="AO45" s="450">
        <v>607</v>
      </c>
      <c r="AP45" s="450">
        <v>2956</v>
      </c>
      <c r="AQ45" s="450">
        <v>1581</v>
      </c>
      <c r="AR45" s="450" t="s">
        <v>56</v>
      </c>
      <c r="AS45" s="450" t="s">
        <v>56</v>
      </c>
      <c r="AT45" s="450" t="s">
        <v>56</v>
      </c>
      <c r="AU45" s="450">
        <v>1372.0919999999999</v>
      </c>
      <c r="AV45" s="450">
        <v>399</v>
      </c>
      <c r="AW45" s="450">
        <v>515</v>
      </c>
    </row>
    <row r="46" spans="1:49">
      <c r="A46" s="161" t="s">
        <v>329</v>
      </c>
      <c r="B46" s="163">
        <v>25</v>
      </c>
      <c r="C46" s="162" t="str">
        <f t="shared" si="11"/>
        <v>460 V, 3 Ph</v>
      </c>
      <c r="D46" s="163" t="s">
        <v>171</v>
      </c>
      <c r="E46" s="164">
        <f t="shared" si="12"/>
        <v>12843</v>
      </c>
      <c r="F46" s="168" t="str">
        <f t="shared" si="12"/>
        <v>-</v>
      </c>
      <c r="G46" s="169" t="str">
        <f t="shared" si="12"/>
        <v>-</v>
      </c>
      <c r="H46" s="158">
        <f t="shared" si="12"/>
        <v>990</v>
      </c>
      <c r="I46" s="168" t="str">
        <f t="shared" si="12"/>
        <v>-</v>
      </c>
      <c r="J46" s="165">
        <f t="shared" si="12"/>
        <v>767.86800000000005</v>
      </c>
      <c r="K46" s="165">
        <f t="shared" si="12"/>
        <v>390.22800000000001</v>
      </c>
      <c r="L46" s="165">
        <f t="shared" si="12"/>
        <v>442.678</v>
      </c>
      <c r="M46" s="168">
        <f t="shared" si="12"/>
        <v>607</v>
      </c>
      <c r="N46" s="165">
        <f t="shared" si="12"/>
        <v>3194</v>
      </c>
      <c r="O46" s="168">
        <f t="shared" si="12"/>
        <v>1602</v>
      </c>
      <c r="P46" s="168" t="s">
        <v>56</v>
      </c>
      <c r="Q46" s="168" t="s">
        <v>56</v>
      </c>
      <c r="R46" s="168" t="s">
        <v>56</v>
      </c>
      <c r="S46" s="165">
        <f t="shared" si="13"/>
        <v>1372.0919999999999</v>
      </c>
      <c r="T46" s="166">
        <f t="shared" si="13"/>
        <v>399</v>
      </c>
      <c r="U46" s="562">
        <f t="shared" si="13"/>
        <v>515</v>
      </c>
      <c r="V46" s="573" t="s">
        <v>887</v>
      </c>
      <c r="W46" s="574" t="s">
        <v>56</v>
      </c>
      <c r="X46" s="14"/>
      <c r="AB46" s="14"/>
      <c r="AC46" s="14"/>
      <c r="AD46" t="s">
        <v>329</v>
      </c>
      <c r="AE46">
        <v>25</v>
      </c>
      <c r="AF46" t="s">
        <v>304</v>
      </c>
      <c r="AG46" s="450">
        <v>12843</v>
      </c>
      <c r="AH46" s="450" t="s">
        <v>56</v>
      </c>
      <c r="AI46" s="450" t="s">
        <v>56</v>
      </c>
      <c r="AJ46" s="450">
        <v>990</v>
      </c>
      <c r="AK46" s="450" t="s">
        <v>56</v>
      </c>
      <c r="AL46" s="450">
        <v>767.86800000000005</v>
      </c>
      <c r="AM46" s="450">
        <v>390.22800000000001</v>
      </c>
      <c r="AN46" s="450">
        <v>442.678</v>
      </c>
      <c r="AO46" s="450">
        <v>607</v>
      </c>
      <c r="AP46" s="450">
        <v>3194</v>
      </c>
      <c r="AQ46" s="450">
        <v>1602</v>
      </c>
      <c r="AR46" s="450" t="s">
        <v>56</v>
      </c>
      <c r="AS46" s="450" t="s">
        <v>56</v>
      </c>
      <c r="AT46" s="450" t="s">
        <v>56</v>
      </c>
      <c r="AU46" s="450">
        <v>1372.0919999999999</v>
      </c>
      <c r="AV46" s="450">
        <v>399</v>
      </c>
      <c r="AW46" s="450">
        <v>515</v>
      </c>
    </row>
    <row r="47" spans="1:49">
      <c r="A47" s="155" t="s">
        <v>330</v>
      </c>
      <c r="B47" s="157">
        <v>30</v>
      </c>
      <c r="C47" s="156" t="str">
        <f t="shared" si="11"/>
        <v>460 V, 3 Ph</v>
      </c>
      <c r="D47" s="157" t="s">
        <v>150</v>
      </c>
      <c r="E47" s="170">
        <f t="shared" si="12"/>
        <v>13687</v>
      </c>
      <c r="F47" s="159" t="str">
        <f t="shared" si="12"/>
        <v>-</v>
      </c>
      <c r="G47" s="160" t="str">
        <f t="shared" si="12"/>
        <v>-</v>
      </c>
      <c r="H47" s="158">
        <f t="shared" si="12"/>
        <v>1266</v>
      </c>
      <c r="I47" s="159" t="str">
        <f t="shared" si="12"/>
        <v>-</v>
      </c>
      <c r="J47" s="158">
        <f t="shared" si="12"/>
        <v>767.86800000000005</v>
      </c>
      <c r="K47" s="158">
        <f t="shared" si="12"/>
        <v>390.22800000000001</v>
      </c>
      <c r="L47" s="158">
        <f t="shared" si="12"/>
        <v>442.678</v>
      </c>
      <c r="M47" s="159">
        <f t="shared" si="12"/>
        <v>607</v>
      </c>
      <c r="N47" s="158">
        <f t="shared" si="12"/>
        <v>3319</v>
      </c>
      <c r="O47" s="159">
        <f t="shared" si="12"/>
        <v>1623</v>
      </c>
      <c r="P47" s="159" t="s">
        <v>56</v>
      </c>
      <c r="Q47" s="159" t="s">
        <v>56</v>
      </c>
      <c r="R47" s="159" t="s">
        <v>56</v>
      </c>
      <c r="S47" s="158">
        <f t="shared" si="13"/>
        <v>1372.0919999999999</v>
      </c>
      <c r="T47" s="171">
        <f t="shared" si="13"/>
        <v>399</v>
      </c>
      <c r="U47" s="561">
        <f t="shared" si="13"/>
        <v>515</v>
      </c>
      <c r="V47" s="571" t="s">
        <v>887</v>
      </c>
      <c r="W47" s="572" t="s">
        <v>56</v>
      </c>
      <c r="X47" s="14"/>
      <c r="AB47" s="14"/>
      <c r="AC47" s="14"/>
      <c r="AD47" t="s">
        <v>330</v>
      </c>
      <c r="AE47">
        <v>30</v>
      </c>
      <c r="AF47" t="s">
        <v>304</v>
      </c>
      <c r="AG47" s="450">
        <v>13687</v>
      </c>
      <c r="AH47" s="450" t="s">
        <v>56</v>
      </c>
      <c r="AI47" s="450" t="s">
        <v>56</v>
      </c>
      <c r="AJ47" s="450">
        <v>1266</v>
      </c>
      <c r="AK47" s="450" t="s">
        <v>56</v>
      </c>
      <c r="AL47" s="450">
        <v>767.86800000000005</v>
      </c>
      <c r="AM47" s="450">
        <v>390.22800000000001</v>
      </c>
      <c r="AN47" s="450">
        <v>442.678</v>
      </c>
      <c r="AO47" s="450">
        <v>607</v>
      </c>
      <c r="AP47" s="450">
        <v>3319</v>
      </c>
      <c r="AQ47" s="450">
        <v>1623</v>
      </c>
      <c r="AR47" s="450" t="s">
        <v>56</v>
      </c>
      <c r="AS47" s="450" t="s">
        <v>56</v>
      </c>
      <c r="AT47" s="450" t="s">
        <v>56</v>
      </c>
      <c r="AU47" s="450">
        <v>1372.0919999999999</v>
      </c>
      <c r="AV47" s="450">
        <v>399</v>
      </c>
      <c r="AW47" s="450">
        <v>515</v>
      </c>
    </row>
    <row r="48" spans="1:49" ht="15.9" hidden="1" customHeight="1">
      <c r="A48" s="147" t="s">
        <v>331</v>
      </c>
      <c r="B48" s="264"/>
      <c r="C48" s="148"/>
      <c r="D48" s="148"/>
      <c r="E48" s="151"/>
      <c r="F48" s="4"/>
      <c r="G48" s="236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8"/>
      <c r="V48" s="582"/>
      <c r="W48" s="583"/>
      <c r="X48" s="14"/>
      <c r="AB48" s="14"/>
      <c r="AC48" s="14"/>
      <c r="AD48" t="s">
        <v>331</v>
      </c>
      <c r="AG48" s="450"/>
      <c r="AH48" s="450"/>
      <c r="AI48" s="450"/>
      <c r="AJ48" s="450"/>
      <c r="AK48" s="450"/>
      <c r="AL48" s="450"/>
      <c r="AM48" s="450"/>
      <c r="AN48" s="450"/>
      <c r="AO48" s="450"/>
      <c r="AP48" s="450"/>
      <c r="AQ48" s="450"/>
      <c r="AR48" s="450"/>
      <c r="AS48" s="450"/>
      <c r="AT48" s="450"/>
      <c r="AU48" s="450"/>
      <c r="AV48" s="450"/>
      <c r="AW48" s="450"/>
    </row>
    <row r="49" spans="1:49" hidden="1">
      <c r="A49" s="173" t="s">
        <v>332</v>
      </c>
      <c r="B49" s="175">
        <v>40</v>
      </c>
      <c r="C49" s="174" t="str">
        <f>AF49</f>
        <v>460 V, 3 Ph</v>
      </c>
      <c r="D49" s="175" t="s">
        <v>177</v>
      </c>
      <c r="E49" s="176">
        <f t="shared" ref="E49:O53" si="14">IFERROR(AG49*$B$3*IF($B$4="Yes",1+$AC$1,1),AG49)</f>
        <v>17856.129000000001</v>
      </c>
      <c r="F49" s="186" t="str">
        <f t="shared" si="14"/>
        <v>-</v>
      </c>
      <c r="G49" s="234" t="str">
        <f t="shared" si="14"/>
        <v>-</v>
      </c>
      <c r="H49" s="177">
        <f t="shared" si="14"/>
        <v>1266</v>
      </c>
      <c r="I49" s="177">
        <f t="shared" si="14"/>
        <v>2504</v>
      </c>
      <c r="J49" s="177">
        <f t="shared" si="14"/>
        <v>767.86800000000005</v>
      </c>
      <c r="K49" s="177">
        <f t="shared" si="14"/>
        <v>390.22800000000001</v>
      </c>
      <c r="L49" s="178">
        <f t="shared" si="14"/>
        <v>442.678</v>
      </c>
      <c r="M49" s="178">
        <f t="shared" si="14"/>
        <v>607</v>
      </c>
      <c r="N49" s="186" t="str">
        <f t="shared" si="14"/>
        <v>-</v>
      </c>
      <c r="O49" s="177">
        <f t="shared" si="14"/>
        <v>1794</v>
      </c>
      <c r="P49" s="186" t="s">
        <v>56</v>
      </c>
      <c r="Q49" s="186" t="s">
        <v>56</v>
      </c>
      <c r="R49" s="186" t="s">
        <v>56</v>
      </c>
      <c r="S49" s="177">
        <f>IFERROR(AU49*$B$3*IF($B$4="Yes",1+$AC$1,1),AU49)</f>
        <v>1372.0919999999999</v>
      </c>
      <c r="T49" s="369" t="s">
        <v>56</v>
      </c>
      <c r="U49" s="178">
        <f>IFERROR(AW49*$B$3*IF($B$4="Yes",1+$AC$1,1),AW49)</f>
        <v>694</v>
      </c>
      <c r="V49" s="576" t="s">
        <v>890</v>
      </c>
      <c r="W49" s="577" t="s">
        <v>56</v>
      </c>
      <c r="X49" s="14"/>
      <c r="AB49" s="14"/>
      <c r="AC49" s="14"/>
      <c r="AD49" t="s">
        <v>332</v>
      </c>
      <c r="AE49">
        <v>40</v>
      </c>
      <c r="AF49" t="s">
        <v>304</v>
      </c>
      <c r="AG49" s="450">
        <v>17856.129000000001</v>
      </c>
      <c r="AH49" s="450" t="s">
        <v>56</v>
      </c>
      <c r="AI49" s="450" t="s">
        <v>56</v>
      </c>
      <c r="AJ49" s="450">
        <v>1266</v>
      </c>
      <c r="AK49" s="450">
        <v>2504</v>
      </c>
      <c r="AL49" s="450">
        <v>767.86800000000005</v>
      </c>
      <c r="AM49" s="450">
        <v>390.22800000000001</v>
      </c>
      <c r="AN49" s="450">
        <v>442.678</v>
      </c>
      <c r="AO49" s="450">
        <v>607</v>
      </c>
      <c r="AP49" s="450" t="s">
        <v>56</v>
      </c>
      <c r="AQ49" s="450">
        <v>1794</v>
      </c>
      <c r="AR49" s="450" t="s">
        <v>56</v>
      </c>
      <c r="AS49" s="450" t="s">
        <v>56</v>
      </c>
      <c r="AT49" s="450" t="s">
        <v>56</v>
      </c>
      <c r="AU49" s="450">
        <v>1372.0919999999999</v>
      </c>
      <c r="AV49" s="450" t="s">
        <v>56</v>
      </c>
      <c r="AW49" s="450">
        <v>694</v>
      </c>
    </row>
    <row r="50" spans="1:49" hidden="1">
      <c r="A50" s="161" t="s">
        <v>333</v>
      </c>
      <c r="B50" s="163">
        <v>50</v>
      </c>
      <c r="C50" s="162" t="str">
        <f>AF50</f>
        <v>460 V, 3 Ph</v>
      </c>
      <c r="D50" s="163" t="s">
        <v>179</v>
      </c>
      <c r="E50" s="164">
        <f t="shared" si="14"/>
        <v>22659.915000000001</v>
      </c>
      <c r="F50" s="168" t="str">
        <f t="shared" si="14"/>
        <v>-</v>
      </c>
      <c r="G50" s="169" t="str">
        <f t="shared" si="14"/>
        <v>-</v>
      </c>
      <c r="H50" s="165">
        <f t="shared" si="14"/>
        <v>1258</v>
      </c>
      <c r="I50" s="165">
        <f t="shared" si="14"/>
        <v>2623</v>
      </c>
      <c r="J50" s="165">
        <f t="shared" si="14"/>
        <v>767.86800000000005</v>
      </c>
      <c r="K50" s="165">
        <f t="shared" si="14"/>
        <v>390.22800000000001</v>
      </c>
      <c r="L50" s="166">
        <f t="shared" si="14"/>
        <v>442.678</v>
      </c>
      <c r="M50" s="166">
        <f t="shared" si="14"/>
        <v>607</v>
      </c>
      <c r="N50" s="168" t="str">
        <f t="shared" si="14"/>
        <v>-</v>
      </c>
      <c r="O50" s="165">
        <f t="shared" si="14"/>
        <v>2346</v>
      </c>
      <c r="P50" s="168" t="s">
        <v>56</v>
      </c>
      <c r="Q50" s="168" t="s">
        <v>56</v>
      </c>
      <c r="R50" s="168" t="s">
        <v>56</v>
      </c>
      <c r="S50" s="165">
        <f>IFERROR(AU50*$B$3*IF($B$4="Yes",1+$AC$1,1),AU50)</f>
        <v>1372.0919999999999</v>
      </c>
      <c r="T50" s="352" t="s">
        <v>56</v>
      </c>
      <c r="U50" s="166">
        <f>IFERROR(AW50*$B$3*IF($B$4="Yes",1+$AC$1,1),AW50)</f>
        <v>694</v>
      </c>
      <c r="V50" s="573" t="s">
        <v>890</v>
      </c>
      <c r="W50" s="574" t="s">
        <v>56</v>
      </c>
      <c r="X50" s="14"/>
      <c r="AB50" s="14"/>
      <c r="AC50" s="14"/>
      <c r="AD50" t="s">
        <v>333</v>
      </c>
      <c r="AE50">
        <v>50</v>
      </c>
      <c r="AF50" t="s">
        <v>304</v>
      </c>
      <c r="AG50" s="450">
        <v>22659.915000000001</v>
      </c>
      <c r="AH50" s="450" t="s">
        <v>56</v>
      </c>
      <c r="AI50" s="450" t="s">
        <v>56</v>
      </c>
      <c r="AJ50" s="450">
        <v>1258</v>
      </c>
      <c r="AK50" s="450">
        <v>2623</v>
      </c>
      <c r="AL50" s="450">
        <v>767.86800000000005</v>
      </c>
      <c r="AM50" s="450">
        <v>390.22800000000001</v>
      </c>
      <c r="AN50" s="450">
        <v>442.678</v>
      </c>
      <c r="AO50" s="450">
        <v>607</v>
      </c>
      <c r="AP50" s="450" t="s">
        <v>56</v>
      </c>
      <c r="AQ50" s="450">
        <v>2346</v>
      </c>
      <c r="AR50" s="450" t="s">
        <v>56</v>
      </c>
      <c r="AS50" s="450" t="s">
        <v>56</v>
      </c>
      <c r="AT50" s="450" t="s">
        <v>56</v>
      </c>
      <c r="AU50" s="450">
        <v>1372.0919999999999</v>
      </c>
      <c r="AV50" s="450" t="s">
        <v>56</v>
      </c>
      <c r="AW50" s="450">
        <v>694</v>
      </c>
    </row>
    <row r="51" spans="1:49" hidden="1">
      <c r="A51" s="173" t="s">
        <v>334</v>
      </c>
      <c r="B51" s="175">
        <v>60</v>
      </c>
      <c r="C51" s="174" t="str">
        <f>AF51</f>
        <v>460 V, 3 Ph</v>
      </c>
      <c r="D51" s="175" t="s">
        <v>181</v>
      </c>
      <c r="E51" s="176">
        <f t="shared" si="14"/>
        <v>27398.915000000001</v>
      </c>
      <c r="F51" s="186" t="str">
        <f t="shared" si="14"/>
        <v>-</v>
      </c>
      <c r="G51" s="234" t="str">
        <f t="shared" si="14"/>
        <v>-</v>
      </c>
      <c r="H51" s="177">
        <f t="shared" si="14"/>
        <v>1548</v>
      </c>
      <c r="I51" s="177">
        <f t="shared" si="14"/>
        <v>3084</v>
      </c>
      <c r="J51" s="177">
        <f t="shared" si="14"/>
        <v>767.86800000000005</v>
      </c>
      <c r="K51" s="177">
        <f t="shared" si="14"/>
        <v>390.22800000000001</v>
      </c>
      <c r="L51" s="178">
        <f t="shared" si="14"/>
        <v>442.678</v>
      </c>
      <c r="M51" s="178">
        <f t="shared" si="14"/>
        <v>607</v>
      </c>
      <c r="N51" s="186" t="str">
        <f t="shared" si="14"/>
        <v>-</v>
      </c>
      <c r="O51" s="177">
        <f t="shared" si="14"/>
        <v>2829</v>
      </c>
      <c r="P51" s="186" t="s">
        <v>56</v>
      </c>
      <c r="Q51" s="186" t="s">
        <v>56</v>
      </c>
      <c r="R51" s="186" t="s">
        <v>56</v>
      </c>
      <c r="S51" s="177">
        <f>IFERROR(AU51*$B$3*IF($B$4="Yes",1+$AC$1,1),AU51)</f>
        <v>1372.0919999999999</v>
      </c>
      <c r="T51" s="369" t="s">
        <v>56</v>
      </c>
      <c r="U51" s="178">
        <f>IFERROR(AW51*$B$3*IF($B$4="Yes",1+$AC$1,1),AW51)</f>
        <v>694</v>
      </c>
      <c r="V51" s="576" t="s">
        <v>890</v>
      </c>
      <c r="W51" s="577" t="s">
        <v>56</v>
      </c>
      <c r="X51" s="14"/>
      <c r="AB51" s="14"/>
      <c r="AC51" s="14"/>
      <c r="AD51" t="s">
        <v>334</v>
      </c>
      <c r="AE51">
        <v>60</v>
      </c>
      <c r="AF51" t="s">
        <v>304</v>
      </c>
      <c r="AG51" s="450">
        <v>27398.915000000001</v>
      </c>
      <c r="AH51" s="450" t="s">
        <v>56</v>
      </c>
      <c r="AI51" s="450" t="s">
        <v>56</v>
      </c>
      <c r="AJ51" s="450">
        <v>1548</v>
      </c>
      <c r="AK51" s="450">
        <v>3084</v>
      </c>
      <c r="AL51" s="450">
        <v>767.86800000000005</v>
      </c>
      <c r="AM51" s="450">
        <v>390.22800000000001</v>
      </c>
      <c r="AN51" s="450">
        <v>442.678</v>
      </c>
      <c r="AO51" s="450">
        <v>607</v>
      </c>
      <c r="AP51" s="450" t="s">
        <v>56</v>
      </c>
      <c r="AQ51" s="450">
        <v>2829</v>
      </c>
      <c r="AR51" s="450" t="s">
        <v>56</v>
      </c>
      <c r="AS51" s="450" t="s">
        <v>56</v>
      </c>
      <c r="AT51" s="450" t="s">
        <v>56</v>
      </c>
      <c r="AU51" s="450">
        <v>1372.0919999999999</v>
      </c>
      <c r="AV51" s="450" t="s">
        <v>56</v>
      </c>
      <c r="AW51" s="450">
        <v>694</v>
      </c>
    </row>
    <row r="52" spans="1:49" hidden="1">
      <c r="A52" s="161" t="s">
        <v>335</v>
      </c>
      <c r="B52" s="163">
        <v>75</v>
      </c>
      <c r="C52" s="162" t="str">
        <f>AF52</f>
        <v>460 V, 3 Ph</v>
      </c>
      <c r="D52" s="163" t="s">
        <v>183</v>
      </c>
      <c r="E52" s="164">
        <f t="shared" si="14"/>
        <v>30911</v>
      </c>
      <c r="F52" s="168" t="str">
        <f t="shared" si="14"/>
        <v>-</v>
      </c>
      <c r="G52" s="169" t="str">
        <f t="shared" si="14"/>
        <v>-</v>
      </c>
      <c r="H52" s="165">
        <f t="shared" si="14"/>
        <v>1573</v>
      </c>
      <c r="I52" s="165">
        <f t="shared" si="14"/>
        <v>3393</v>
      </c>
      <c r="J52" s="165">
        <f t="shared" si="14"/>
        <v>767.86800000000005</v>
      </c>
      <c r="K52" s="165">
        <f t="shared" si="14"/>
        <v>390.22800000000001</v>
      </c>
      <c r="L52" s="166">
        <f t="shared" si="14"/>
        <v>442.678</v>
      </c>
      <c r="M52" s="166">
        <f t="shared" si="14"/>
        <v>607</v>
      </c>
      <c r="N52" s="168" t="str">
        <f t="shared" si="14"/>
        <v>-</v>
      </c>
      <c r="O52" s="165">
        <f t="shared" si="14"/>
        <v>3048</v>
      </c>
      <c r="P52" s="168" t="s">
        <v>56</v>
      </c>
      <c r="Q52" s="168" t="s">
        <v>56</v>
      </c>
      <c r="R52" s="168" t="s">
        <v>56</v>
      </c>
      <c r="S52" s="165">
        <f>IFERROR(AU52*$B$3*IF($B$4="Yes",1+$AC$1,1),AU52)</f>
        <v>1372.0919999999999</v>
      </c>
      <c r="T52" s="352" t="s">
        <v>56</v>
      </c>
      <c r="U52" s="166">
        <f>IFERROR(AW52*$B$3*IF($B$4="Yes",1+$AC$1,1),AW52)</f>
        <v>694</v>
      </c>
      <c r="V52" s="573" t="s">
        <v>890</v>
      </c>
      <c r="W52" s="574" t="s">
        <v>56</v>
      </c>
      <c r="X52" s="14"/>
      <c r="AB52" s="14"/>
      <c r="AC52" s="14"/>
      <c r="AD52" t="s">
        <v>335</v>
      </c>
      <c r="AE52">
        <v>75</v>
      </c>
      <c r="AF52" t="s">
        <v>304</v>
      </c>
      <c r="AG52" s="450">
        <v>30911</v>
      </c>
      <c r="AH52" s="450" t="s">
        <v>56</v>
      </c>
      <c r="AI52" s="450" t="s">
        <v>56</v>
      </c>
      <c r="AJ52" s="450">
        <v>1573</v>
      </c>
      <c r="AK52" s="450">
        <v>3393</v>
      </c>
      <c r="AL52" s="450">
        <v>767.86800000000005</v>
      </c>
      <c r="AM52" s="450">
        <v>390.22800000000001</v>
      </c>
      <c r="AN52" s="450">
        <v>442.678</v>
      </c>
      <c r="AO52" s="450">
        <v>607</v>
      </c>
      <c r="AP52" s="450" t="s">
        <v>56</v>
      </c>
      <c r="AQ52" s="450">
        <v>3048</v>
      </c>
      <c r="AR52" s="450" t="s">
        <v>56</v>
      </c>
      <c r="AS52" s="450" t="s">
        <v>56</v>
      </c>
      <c r="AT52" s="450" t="s">
        <v>56</v>
      </c>
      <c r="AU52" s="450">
        <v>1372.0919999999999</v>
      </c>
      <c r="AV52" s="450" t="s">
        <v>56</v>
      </c>
      <c r="AW52" s="450">
        <v>694</v>
      </c>
    </row>
    <row r="53" spans="1:49" hidden="1">
      <c r="A53" s="173" t="s">
        <v>336</v>
      </c>
      <c r="B53" s="175">
        <v>100</v>
      </c>
      <c r="C53" s="174" t="str">
        <f>AF53</f>
        <v>460 V, 3 Ph</v>
      </c>
      <c r="D53" s="175" t="s">
        <v>186</v>
      </c>
      <c r="E53" s="176">
        <f t="shared" si="14"/>
        <v>38085</v>
      </c>
      <c r="F53" s="186" t="str">
        <f t="shared" si="14"/>
        <v>-</v>
      </c>
      <c r="G53" s="234" t="str">
        <f t="shared" si="14"/>
        <v>-</v>
      </c>
      <c r="H53" s="177">
        <f t="shared" si="14"/>
        <v>2715</v>
      </c>
      <c r="I53" s="177">
        <f t="shared" si="14"/>
        <v>4410</v>
      </c>
      <c r="J53" s="177">
        <f t="shared" si="14"/>
        <v>767.86800000000005</v>
      </c>
      <c r="K53" s="177">
        <f t="shared" si="14"/>
        <v>390.22800000000001</v>
      </c>
      <c r="L53" s="178">
        <f t="shared" si="14"/>
        <v>442.678</v>
      </c>
      <c r="M53" s="178">
        <f t="shared" si="14"/>
        <v>607</v>
      </c>
      <c r="N53" s="186" t="str">
        <f t="shared" si="14"/>
        <v>-</v>
      </c>
      <c r="O53" s="177">
        <f t="shared" si="14"/>
        <v>3428</v>
      </c>
      <c r="P53" s="186" t="s">
        <v>56</v>
      </c>
      <c r="Q53" s="186" t="s">
        <v>56</v>
      </c>
      <c r="R53" s="186" t="s">
        <v>56</v>
      </c>
      <c r="S53" s="177">
        <f>IFERROR(AU53*$B$3*IF($B$4="Yes",1+$AC$1,1),AU53)</f>
        <v>1372.0919999999999</v>
      </c>
      <c r="T53" s="369" t="s">
        <v>56</v>
      </c>
      <c r="U53" s="178">
        <f>IFERROR(AW53*$B$3*IF($B$4="Yes",1+$AC$1,1),AW53)</f>
        <v>694</v>
      </c>
      <c r="V53" s="576" t="s">
        <v>892</v>
      </c>
      <c r="W53" s="577" t="s">
        <v>56</v>
      </c>
      <c r="X53" s="14"/>
      <c r="AB53" s="14"/>
      <c r="AC53" s="14"/>
      <c r="AD53" t="s">
        <v>336</v>
      </c>
      <c r="AE53">
        <v>100</v>
      </c>
      <c r="AF53" t="s">
        <v>304</v>
      </c>
      <c r="AG53" s="450">
        <v>38085</v>
      </c>
      <c r="AH53" s="450" t="s">
        <v>56</v>
      </c>
      <c r="AI53" s="450" t="s">
        <v>56</v>
      </c>
      <c r="AJ53" s="450">
        <v>2715</v>
      </c>
      <c r="AK53" s="450">
        <v>4410</v>
      </c>
      <c r="AL53" s="450">
        <v>767.86800000000005</v>
      </c>
      <c r="AM53" s="450">
        <v>390.22800000000001</v>
      </c>
      <c r="AN53" s="450">
        <v>442.678</v>
      </c>
      <c r="AO53" s="450">
        <v>607</v>
      </c>
      <c r="AP53" s="450" t="s">
        <v>56</v>
      </c>
      <c r="AQ53" s="450">
        <v>3428</v>
      </c>
      <c r="AR53" s="450" t="s">
        <v>56</v>
      </c>
      <c r="AS53" s="450" t="s">
        <v>56</v>
      </c>
      <c r="AT53" s="450" t="s">
        <v>56</v>
      </c>
      <c r="AU53" s="450">
        <v>1372.0919999999999</v>
      </c>
      <c r="AV53" s="450" t="s">
        <v>56</v>
      </c>
      <c r="AW53" s="450">
        <v>694</v>
      </c>
    </row>
    <row r="54" spans="1:49" ht="15.9" customHeight="1">
      <c r="A54" s="147" t="s">
        <v>189</v>
      </c>
      <c r="B54" s="264"/>
      <c r="C54" s="21"/>
      <c r="D54" s="21"/>
      <c r="E54" s="21"/>
      <c r="F54" s="21"/>
      <c r="G54" s="57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49"/>
      <c r="V54" s="584"/>
      <c r="W54" s="585"/>
      <c r="X54"/>
      <c r="AB54"/>
      <c r="AC54"/>
      <c r="AD54" t="s">
        <v>189</v>
      </c>
      <c r="AG54" s="450"/>
      <c r="AH54" s="450"/>
      <c r="AI54" s="450"/>
      <c r="AJ54" s="450"/>
      <c r="AK54" s="450"/>
      <c r="AL54" s="450"/>
      <c r="AM54" s="450"/>
      <c r="AN54" s="450"/>
      <c r="AO54" s="450"/>
      <c r="AP54" s="450"/>
      <c r="AQ54" s="450"/>
      <c r="AR54" s="450"/>
      <c r="AS54" s="450"/>
      <c r="AT54" s="450"/>
      <c r="AU54" s="450"/>
      <c r="AV54" s="450"/>
      <c r="AW54" s="450"/>
    </row>
    <row r="55" spans="1:49">
      <c r="A55" s="188" t="s">
        <v>337</v>
      </c>
      <c r="B55" s="190">
        <v>10</v>
      </c>
      <c r="C55" s="189" t="s">
        <v>304</v>
      </c>
      <c r="D55" s="190" t="s">
        <v>116</v>
      </c>
      <c r="E55" s="353">
        <f t="shared" ref="E55:E66" si="15">IFERROR(AG55*$B$3*IF($B$4="Yes",1+$AC$1,1),AG55)</f>
        <v>11378</v>
      </c>
      <c r="F55" s="192">
        <f t="shared" ref="F55:F66" si="16">IFERROR(AH55*$B$3*IF($B$4="Yes",1+$AC$1,1),AH55)</f>
        <v>6315</v>
      </c>
      <c r="G55" s="195">
        <f t="shared" ref="G55:G66" si="17">IFERROR(AI55*$B$3*IF($B$4="Yes",1+$AC$1,1),AI55)</f>
        <v>10648</v>
      </c>
      <c r="H55" s="237">
        <f t="shared" ref="H55:H66" si="18">IFERROR(AJ55*$B$3*IF($B$4="Yes",1+$AC$1,1),AJ55)</f>
        <v>935</v>
      </c>
      <c r="I55" s="192">
        <f t="shared" ref="I55:J66" si="19">IFERROR(AK55*$B$3*IF($B$4="Yes",1+$AC$1,1),AK55)</f>
        <v>842</v>
      </c>
      <c r="J55" s="192">
        <f t="shared" si="19"/>
        <v>767.86800000000005</v>
      </c>
      <c r="K55" s="192">
        <f t="shared" ref="K55:K66" si="20">IFERROR(AM55*$B$3*IF($B$4="Yes",1+$AC$1,1),AM55)</f>
        <v>390.22800000000001</v>
      </c>
      <c r="L55" s="192">
        <f t="shared" ref="L55:L66" si="21">IFERROR(AN55*$B$3*IF($B$4="Yes",1+$AC$1,1),AN55)</f>
        <v>442.678</v>
      </c>
      <c r="M55" s="192">
        <f t="shared" ref="M55:M66" si="22">IFERROR(AO55*$B$3*IF($B$4="Yes",1+$AC$1,1),AO55)</f>
        <v>607</v>
      </c>
      <c r="N55" s="192">
        <f t="shared" ref="N55:N66" si="23">IFERROR(AP55*$B$3*IF($B$4="Yes",1+$AC$1,1),AP55)</f>
        <v>2747</v>
      </c>
      <c r="O55" s="192">
        <f t="shared" ref="O55:O66" si="24">IFERROR(AQ55*$B$3*IF($B$4="Yes",1+$AC$1,1),AQ55)</f>
        <v>1333</v>
      </c>
      <c r="P55" s="192">
        <f t="shared" ref="P55:P66" si="25">IFERROR(AR55*$B$3*IF($B$4="Yes",1+$AC$1,1),AR55)</f>
        <v>561</v>
      </c>
      <c r="Q55" s="192">
        <f t="shared" ref="Q55:Q66" si="26">IFERROR(AS55*$B$3*IF($B$4="Yes",1+$AC$1,1),AS55)</f>
        <v>914</v>
      </c>
      <c r="R55" s="192">
        <f t="shared" ref="R55:R66" si="27">IFERROR(AT55*$B$3*IF($B$4="Yes",1+$AC$1,1),AT55)</f>
        <v>1042</v>
      </c>
      <c r="S55" s="192">
        <f t="shared" ref="S55:S66" si="28">IFERROR(AU55*$B$3*IF($B$4="Yes",1+$AC$1,1),AU55)</f>
        <v>1372.0919999999999</v>
      </c>
      <c r="T55" s="353" t="s">
        <v>56</v>
      </c>
      <c r="U55" s="193">
        <f t="shared" ref="U55:U66" si="29">IFERROR(AW55*$B$3*IF($B$4="Yes",1+$AC$1,1),AW55)</f>
        <v>798</v>
      </c>
      <c r="V55" s="580" t="s">
        <v>887</v>
      </c>
      <c r="W55" s="581" t="s">
        <v>56</v>
      </c>
      <c r="X55" s="14"/>
      <c r="AB55" s="14"/>
      <c r="AC55" s="14"/>
      <c r="AD55" t="s">
        <v>337</v>
      </c>
      <c r="AE55">
        <v>10</v>
      </c>
      <c r="AF55" t="s">
        <v>304</v>
      </c>
      <c r="AG55" s="450">
        <v>11378</v>
      </c>
      <c r="AH55" s="450">
        <v>6315</v>
      </c>
      <c r="AI55" s="450">
        <v>10648</v>
      </c>
      <c r="AJ55" s="450">
        <v>935</v>
      </c>
      <c r="AK55" s="450">
        <v>842</v>
      </c>
      <c r="AL55" s="450">
        <v>767.86800000000005</v>
      </c>
      <c r="AM55" s="450">
        <v>390.22800000000001</v>
      </c>
      <c r="AN55" s="450">
        <v>442.678</v>
      </c>
      <c r="AO55" s="450">
        <v>607</v>
      </c>
      <c r="AP55" s="450">
        <v>2747</v>
      </c>
      <c r="AQ55" s="450">
        <v>1333</v>
      </c>
      <c r="AR55" s="450">
        <v>561</v>
      </c>
      <c r="AS55" s="450">
        <v>914</v>
      </c>
      <c r="AT55" s="450">
        <v>1042</v>
      </c>
      <c r="AU55" s="450">
        <v>1372.0919999999999</v>
      </c>
      <c r="AV55" s="450" t="s">
        <v>56</v>
      </c>
      <c r="AW55" s="450">
        <v>798</v>
      </c>
    </row>
    <row r="56" spans="1:49">
      <c r="A56" s="161" t="s">
        <v>338</v>
      </c>
      <c r="B56" s="163">
        <v>15</v>
      </c>
      <c r="C56" s="162" t="s">
        <v>304</v>
      </c>
      <c r="D56" s="163" t="s">
        <v>192</v>
      </c>
      <c r="E56" s="352">
        <f t="shared" si="15"/>
        <v>12677</v>
      </c>
      <c r="F56" s="165">
        <f t="shared" si="16"/>
        <v>6315</v>
      </c>
      <c r="G56" s="179">
        <f t="shared" si="17"/>
        <v>10648</v>
      </c>
      <c r="H56" s="169">
        <f t="shared" si="18"/>
        <v>935</v>
      </c>
      <c r="I56" s="165">
        <f t="shared" si="19"/>
        <v>1353</v>
      </c>
      <c r="J56" s="165">
        <f t="shared" si="19"/>
        <v>767.86800000000005</v>
      </c>
      <c r="K56" s="165">
        <f t="shared" si="20"/>
        <v>390.22800000000001</v>
      </c>
      <c r="L56" s="165">
        <f t="shared" si="21"/>
        <v>442.678</v>
      </c>
      <c r="M56" s="165">
        <f t="shared" si="22"/>
        <v>607</v>
      </c>
      <c r="N56" s="165">
        <f t="shared" si="23"/>
        <v>2808</v>
      </c>
      <c r="O56" s="165">
        <f t="shared" si="24"/>
        <v>1458</v>
      </c>
      <c r="P56" s="165">
        <f t="shared" si="25"/>
        <v>561</v>
      </c>
      <c r="Q56" s="165">
        <f t="shared" si="26"/>
        <v>914</v>
      </c>
      <c r="R56" s="165">
        <f t="shared" si="27"/>
        <v>1042</v>
      </c>
      <c r="S56" s="165">
        <f t="shared" si="28"/>
        <v>1372.0919999999999</v>
      </c>
      <c r="T56" s="352" t="s">
        <v>56</v>
      </c>
      <c r="U56" s="166">
        <f t="shared" si="29"/>
        <v>798</v>
      </c>
      <c r="V56" s="573" t="s">
        <v>887</v>
      </c>
      <c r="W56" s="574" t="s">
        <v>56</v>
      </c>
      <c r="X56" s="14"/>
      <c r="AB56" s="14"/>
      <c r="AC56" s="14"/>
      <c r="AD56" t="s">
        <v>338</v>
      </c>
      <c r="AE56">
        <v>15</v>
      </c>
      <c r="AF56" t="s">
        <v>304</v>
      </c>
      <c r="AG56" s="450">
        <v>12677</v>
      </c>
      <c r="AH56" s="450">
        <v>6315</v>
      </c>
      <c r="AI56" s="450">
        <v>10648</v>
      </c>
      <c r="AJ56" s="450">
        <v>935</v>
      </c>
      <c r="AK56" s="450">
        <v>1353</v>
      </c>
      <c r="AL56" s="450">
        <v>767.86800000000005</v>
      </c>
      <c r="AM56" s="450">
        <v>390.22800000000001</v>
      </c>
      <c r="AN56" s="450">
        <v>442.678</v>
      </c>
      <c r="AO56" s="450">
        <v>607</v>
      </c>
      <c r="AP56" s="450">
        <v>2808</v>
      </c>
      <c r="AQ56" s="450">
        <v>1458</v>
      </c>
      <c r="AR56" s="450">
        <v>561</v>
      </c>
      <c r="AS56" s="450">
        <v>914</v>
      </c>
      <c r="AT56" s="450">
        <v>1042</v>
      </c>
      <c r="AU56" s="450">
        <v>1372.0919999999999</v>
      </c>
      <c r="AV56" s="450" t="s">
        <v>56</v>
      </c>
      <c r="AW56" s="450">
        <v>798</v>
      </c>
    </row>
    <row r="57" spans="1:49">
      <c r="A57" s="188" t="s">
        <v>339</v>
      </c>
      <c r="B57" s="190">
        <v>20</v>
      </c>
      <c r="C57" s="189" t="s">
        <v>304</v>
      </c>
      <c r="D57" s="190" t="s">
        <v>168</v>
      </c>
      <c r="E57" s="191">
        <f t="shared" si="15"/>
        <v>15940</v>
      </c>
      <c r="F57" s="192">
        <f t="shared" si="16"/>
        <v>6315</v>
      </c>
      <c r="G57" s="195">
        <f t="shared" si="17"/>
        <v>10648</v>
      </c>
      <c r="H57" s="237">
        <f t="shared" si="18"/>
        <v>990</v>
      </c>
      <c r="I57" s="192">
        <f t="shared" si="19"/>
        <v>1678</v>
      </c>
      <c r="J57" s="192">
        <f t="shared" si="19"/>
        <v>767.86800000000005</v>
      </c>
      <c r="K57" s="192">
        <f t="shared" si="20"/>
        <v>390.22800000000001</v>
      </c>
      <c r="L57" s="192">
        <f t="shared" si="21"/>
        <v>442.678</v>
      </c>
      <c r="M57" s="192">
        <f t="shared" si="22"/>
        <v>607</v>
      </c>
      <c r="N57" s="192">
        <f t="shared" si="23"/>
        <v>2956</v>
      </c>
      <c r="O57" s="192">
        <f t="shared" si="24"/>
        <v>1581</v>
      </c>
      <c r="P57" s="192">
        <f t="shared" si="25"/>
        <v>561</v>
      </c>
      <c r="Q57" s="192">
        <f t="shared" si="26"/>
        <v>914</v>
      </c>
      <c r="R57" s="192">
        <f t="shared" si="27"/>
        <v>1042</v>
      </c>
      <c r="S57" s="192">
        <f t="shared" si="28"/>
        <v>1372.0919999999999</v>
      </c>
      <c r="T57" s="353" t="s">
        <v>56</v>
      </c>
      <c r="U57" s="193">
        <f t="shared" si="29"/>
        <v>798</v>
      </c>
      <c r="V57" s="580" t="s">
        <v>887</v>
      </c>
      <c r="W57" s="581" t="s">
        <v>56</v>
      </c>
      <c r="X57" s="14"/>
      <c r="AB57" s="14"/>
      <c r="AC57" s="14"/>
      <c r="AD57" t="s">
        <v>339</v>
      </c>
      <c r="AE57">
        <v>20</v>
      </c>
      <c r="AF57" t="s">
        <v>304</v>
      </c>
      <c r="AG57" s="450">
        <v>15940</v>
      </c>
      <c r="AH57" s="450">
        <v>6315</v>
      </c>
      <c r="AI57" s="450">
        <v>10648</v>
      </c>
      <c r="AJ57" s="450">
        <v>990</v>
      </c>
      <c r="AK57" s="450">
        <v>1678</v>
      </c>
      <c r="AL57" s="450">
        <v>767.86800000000005</v>
      </c>
      <c r="AM57" s="450">
        <v>390.22800000000001</v>
      </c>
      <c r="AN57" s="450">
        <v>442.678</v>
      </c>
      <c r="AO57" s="450">
        <v>607</v>
      </c>
      <c r="AP57" s="450">
        <v>2956</v>
      </c>
      <c r="AQ57" s="450">
        <v>1581</v>
      </c>
      <c r="AR57" s="450">
        <v>561</v>
      </c>
      <c r="AS57" s="450">
        <v>914</v>
      </c>
      <c r="AT57" s="450">
        <v>1042</v>
      </c>
      <c r="AU57" s="450">
        <v>1372.0919999999999</v>
      </c>
      <c r="AV57" s="450" t="s">
        <v>56</v>
      </c>
      <c r="AW57" s="450">
        <v>798</v>
      </c>
    </row>
    <row r="58" spans="1:49">
      <c r="A58" s="161" t="s">
        <v>340</v>
      </c>
      <c r="B58" s="163">
        <v>25</v>
      </c>
      <c r="C58" s="162" t="s">
        <v>304</v>
      </c>
      <c r="D58" s="163" t="s">
        <v>171</v>
      </c>
      <c r="E58" s="164">
        <f t="shared" si="15"/>
        <v>16948</v>
      </c>
      <c r="F58" s="165">
        <f t="shared" si="16"/>
        <v>6315</v>
      </c>
      <c r="G58" s="179">
        <f t="shared" si="17"/>
        <v>10648</v>
      </c>
      <c r="H58" s="169">
        <f t="shared" si="18"/>
        <v>990</v>
      </c>
      <c r="I58" s="165">
        <f t="shared" si="19"/>
        <v>2055</v>
      </c>
      <c r="J58" s="165">
        <f t="shared" si="19"/>
        <v>767.86800000000005</v>
      </c>
      <c r="K58" s="165">
        <f t="shared" si="20"/>
        <v>390.22800000000001</v>
      </c>
      <c r="L58" s="165">
        <f t="shared" si="21"/>
        <v>442.678</v>
      </c>
      <c r="M58" s="165">
        <f t="shared" si="22"/>
        <v>607</v>
      </c>
      <c r="N58" s="165">
        <f t="shared" si="23"/>
        <v>3194</v>
      </c>
      <c r="O58" s="165">
        <f t="shared" si="24"/>
        <v>1602</v>
      </c>
      <c r="P58" s="165">
        <f t="shared" si="25"/>
        <v>561</v>
      </c>
      <c r="Q58" s="165">
        <f t="shared" si="26"/>
        <v>914</v>
      </c>
      <c r="R58" s="165">
        <f t="shared" si="27"/>
        <v>1042</v>
      </c>
      <c r="S58" s="165">
        <f t="shared" si="28"/>
        <v>1372.0919999999999</v>
      </c>
      <c r="T58" s="352" t="s">
        <v>56</v>
      </c>
      <c r="U58" s="166">
        <f t="shared" si="29"/>
        <v>798</v>
      </c>
      <c r="V58" s="573" t="s">
        <v>887</v>
      </c>
      <c r="W58" s="574" t="s">
        <v>56</v>
      </c>
      <c r="X58" s="14"/>
      <c r="AB58" s="14"/>
      <c r="AC58" s="14"/>
      <c r="AD58" t="s">
        <v>340</v>
      </c>
      <c r="AE58">
        <v>25</v>
      </c>
      <c r="AF58" t="s">
        <v>304</v>
      </c>
      <c r="AG58" s="450">
        <v>16948</v>
      </c>
      <c r="AH58" s="450">
        <v>6315</v>
      </c>
      <c r="AI58" s="450">
        <v>10648</v>
      </c>
      <c r="AJ58" s="450">
        <v>990</v>
      </c>
      <c r="AK58" s="450">
        <v>2055</v>
      </c>
      <c r="AL58" s="450">
        <v>767.86800000000005</v>
      </c>
      <c r="AM58" s="450">
        <v>390.22800000000001</v>
      </c>
      <c r="AN58" s="450">
        <v>442.678</v>
      </c>
      <c r="AO58" s="450">
        <v>607</v>
      </c>
      <c r="AP58" s="450">
        <v>3194</v>
      </c>
      <c r="AQ58" s="450">
        <v>1602</v>
      </c>
      <c r="AR58" s="450">
        <v>561</v>
      </c>
      <c r="AS58" s="450">
        <v>914</v>
      </c>
      <c r="AT58" s="450">
        <v>1042</v>
      </c>
      <c r="AU58" s="450">
        <v>1372.0919999999999</v>
      </c>
      <c r="AV58" s="450" t="s">
        <v>56</v>
      </c>
      <c r="AW58" s="450">
        <v>798</v>
      </c>
    </row>
    <row r="59" spans="1:49">
      <c r="A59" s="188" t="s">
        <v>341</v>
      </c>
      <c r="B59" s="190">
        <v>30</v>
      </c>
      <c r="C59" s="189" t="s">
        <v>304</v>
      </c>
      <c r="D59" s="190" t="s">
        <v>150</v>
      </c>
      <c r="E59" s="191">
        <f t="shared" si="15"/>
        <v>17606.230337000001</v>
      </c>
      <c r="F59" s="192">
        <f t="shared" si="16"/>
        <v>6315</v>
      </c>
      <c r="G59" s="195">
        <f t="shared" si="17"/>
        <v>10648</v>
      </c>
      <c r="H59" s="237">
        <f t="shared" si="18"/>
        <v>1266</v>
      </c>
      <c r="I59" s="192">
        <f t="shared" si="19"/>
        <v>2089</v>
      </c>
      <c r="J59" s="192">
        <f t="shared" si="19"/>
        <v>767.86800000000005</v>
      </c>
      <c r="K59" s="192">
        <f t="shared" si="20"/>
        <v>390.22800000000001</v>
      </c>
      <c r="L59" s="192">
        <f t="shared" si="21"/>
        <v>442.678</v>
      </c>
      <c r="M59" s="192">
        <f t="shared" si="22"/>
        <v>607</v>
      </c>
      <c r="N59" s="192">
        <f t="shared" si="23"/>
        <v>3319</v>
      </c>
      <c r="O59" s="192">
        <f t="shared" si="24"/>
        <v>1623</v>
      </c>
      <c r="P59" s="192">
        <f t="shared" si="25"/>
        <v>561</v>
      </c>
      <c r="Q59" s="192">
        <f t="shared" si="26"/>
        <v>914</v>
      </c>
      <c r="R59" s="192">
        <f t="shared" si="27"/>
        <v>1042</v>
      </c>
      <c r="S59" s="192">
        <f t="shared" si="28"/>
        <v>1372.0919999999999</v>
      </c>
      <c r="T59" s="353" t="s">
        <v>56</v>
      </c>
      <c r="U59" s="193">
        <f t="shared" si="29"/>
        <v>798</v>
      </c>
      <c r="V59" s="580" t="s">
        <v>887</v>
      </c>
      <c r="W59" s="581" t="s">
        <v>56</v>
      </c>
      <c r="X59" s="14"/>
      <c r="AB59" s="14"/>
      <c r="AC59" s="14"/>
      <c r="AD59" t="s">
        <v>341</v>
      </c>
      <c r="AE59">
        <v>30</v>
      </c>
      <c r="AF59" t="s">
        <v>304</v>
      </c>
      <c r="AG59" s="450">
        <v>17606.230337000001</v>
      </c>
      <c r="AH59" s="450">
        <v>6315</v>
      </c>
      <c r="AI59" s="450">
        <v>10648</v>
      </c>
      <c r="AJ59" s="450">
        <v>1266</v>
      </c>
      <c r="AK59" s="450">
        <v>2089</v>
      </c>
      <c r="AL59" s="450">
        <v>767.86800000000005</v>
      </c>
      <c r="AM59" s="450">
        <v>390.22800000000001</v>
      </c>
      <c r="AN59" s="450">
        <v>442.678</v>
      </c>
      <c r="AO59" s="450">
        <v>607</v>
      </c>
      <c r="AP59" s="450">
        <v>3319</v>
      </c>
      <c r="AQ59" s="450">
        <v>1623</v>
      </c>
      <c r="AR59" s="450">
        <v>561</v>
      </c>
      <c r="AS59" s="450">
        <v>914</v>
      </c>
      <c r="AT59" s="450">
        <v>1042</v>
      </c>
      <c r="AU59" s="450">
        <v>1372.0919999999999</v>
      </c>
      <c r="AV59" s="450" t="s">
        <v>56</v>
      </c>
      <c r="AW59" s="450">
        <v>798</v>
      </c>
    </row>
    <row r="60" spans="1:49">
      <c r="A60" s="161" t="s">
        <v>342</v>
      </c>
      <c r="B60" s="163">
        <v>40</v>
      </c>
      <c r="C60" s="162" t="s">
        <v>304</v>
      </c>
      <c r="D60" s="163" t="s">
        <v>177</v>
      </c>
      <c r="E60" s="164">
        <f t="shared" si="15"/>
        <v>19950</v>
      </c>
      <c r="F60" s="165">
        <f t="shared" si="16"/>
        <v>6315</v>
      </c>
      <c r="G60" s="179">
        <f t="shared" si="17"/>
        <v>10648</v>
      </c>
      <c r="H60" s="169">
        <f t="shared" si="18"/>
        <v>1266</v>
      </c>
      <c r="I60" s="165">
        <f t="shared" si="19"/>
        <v>2504</v>
      </c>
      <c r="J60" s="165">
        <f t="shared" si="19"/>
        <v>767.86800000000005</v>
      </c>
      <c r="K60" s="165">
        <f t="shared" si="20"/>
        <v>390.22800000000001</v>
      </c>
      <c r="L60" s="165">
        <f t="shared" si="21"/>
        <v>442.678</v>
      </c>
      <c r="M60" s="165">
        <f t="shared" si="22"/>
        <v>607</v>
      </c>
      <c r="N60" s="165">
        <f t="shared" si="23"/>
        <v>3656</v>
      </c>
      <c r="O60" s="165">
        <f t="shared" si="24"/>
        <v>1794</v>
      </c>
      <c r="P60" s="165">
        <f t="shared" si="25"/>
        <v>561</v>
      </c>
      <c r="Q60" s="165">
        <f t="shared" si="26"/>
        <v>914</v>
      </c>
      <c r="R60" s="165">
        <f t="shared" si="27"/>
        <v>1042</v>
      </c>
      <c r="S60" s="165">
        <f t="shared" si="28"/>
        <v>1372.0919999999999</v>
      </c>
      <c r="T60" s="352" t="s">
        <v>56</v>
      </c>
      <c r="U60" s="166">
        <f t="shared" si="29"/>
        <v>798</v>
      </c>
      <c r="V60" s="573" t="s">
        <v>890</v>
      </c>
      <c r="W60" s="574" t="s">
        <v>892</v>
      </c>
      <c r="X60" s="14"/>
      <c r="AB60" s="14"/>
      <c r="AC60" s="14"/>
      <c r="AD60" t="s">
        <v>342</v>
      </c>
      <c r="AE60">
        <v>40</v>
      </c>
      <c r="AF60" t="s">
        <v>304</v>
      </c>
      <c r="AG60" s="450">
        <v>19950</v>
      </c>
      <c r="AH60" s="450">
        <v>6315</v>
      </c>
      <c r="AI60" s="450">
        <v>10648</v>
      </c>
      <c r="AJ60" s="450">
        <v>1266</v>
      </c>
      <c r="AK60" s="450">
        <v>2504</v>
      </c>
      <c r="AL60" s="450">
        <v>767.86800000000005</v>
      </c>
      <c r="AM60" s="450">
        <v>390.22800000000001</v>
      </c>
      <c r="AN60" s="450">
        <v>442.678</v>
      </c>
      <c r="AO60" s="450">
        <v>607</v>
      </c>
      <c r="AP60" s="450">
        <v>3656</v>
      </c>
      <c r="AQ60" s="450">
        <v>1794</v>
      </c>
      <c r="AR60" s="450">
        <v>561</v>
      </c>
      <c r="AS60" s="450">
        <v>914</v>
      </c>
      <c r="AT60" s="450">
        <v>1042</v>
      </c>
      <c r="AU60" s="450">
        <v>1372.0919999999999</v>
      </c>
      <c r="AV60" s="450" t="s">
        <v>56</v>
      </c>
      <c r="AW60" s="450">
        <v>798</v>
      </c>
    </row>
    <row r="61" spans="1:49">
      <c r="A61" s="188" t="s">
        <v>343</v>
      </c>
      <c r="B61" s="190">
        <v>50</v>
      </c>
      <c r="C61" s="189" t="s">
        <v>304</v>
      </c>
      <c r="D61" s="190" t="s">
        <v>179</v>
      </c>
      <c r="E61" s="191">
        <f t="shared" si="15"/>
        <v>24749</v>
      </c>
      <c r="F61" s="192">
        <f t="shared" si="16"/>
        <v>6315</v>
      </c>
      <c r="G61" s="195">
        <f t="shared" si="17"/>
        <v>10648</v>
      </c>
      <c r="H61" s="237">
        <f t="shared" si="18"/>
        <v>1258</v>
      </c>
      <c r="I61" s="192">
        <f t="shared" si="19"/>
        <v>2623</v>
      </c>
      <c r="J61" s="192">
        <f t="shared" si="19"/>
        <v>767.86800000000005</v>
      </c>
      <c r="K61" s="192">
        <f t="shared" si="20"/>
        <v>390.22800000000001</v>
      </c>
      <c r="L61" s="192">
        <f t="shared" si="21"/>
        <v>442.678</v>
      </c>
      <c r="M61" s="192">
        <f t="shared" si="22"/>
        <v>607</v>
      </c>
      <c r="N61" s="192">
        <f t="shared" si="23"/>
        <v>3775</v>
      </c>
      <c r="O61" s="192">
        <f t="shared" si="24"/>
        <v>2346</v>
      </c>
      <c r="P61" s="192">
        <f t="shared" si="25"/>
        <v>561</v>
      </c>
      <c r="Q61" s="192">
        <f t="shared" si="26"/>
        <v>914</v>
      </c>
      <c r="R61" s="192">
        <f t="shared" si="27"/>
        <v>1042</v>
      </c>
      <c r="S61" s="192">
        <f t="shared" si="28"/>
        <v>1372.0919999999999</v>
      </c>
      <c r="T61" s="353" t="s">
        <v>56</v>
      </c>
      <c r="U61" s="193">
        <f t="shared" si="29"/>
        <v>798</v>
      </c>
      <c r="V61" s="580" t="s">
        <v>890</v>
      </c>
      <c r="W61" s="581" t="s">
        <v>892</v>
      </c>
      <c r="X61" s="14"/>
      <c r="AB61" s="14"/>
      <c r="AC61" s="14"/>
      <c r="AD61" t="s">
        <v>343</v>
      </c>
      <c r="AE61">
        <v>50</v>
      </c>
      <c r="AF61" t="s">
        <v>304</v>
      </c>
      <c r="AG61" s="450">
        <v>24749</v>
      </c>
      <c r="AH61" s="450">
        <v>6315</v>
      </c>
      <c r="AI61" s="450">
        <v>10648</v>
      </c>
      <c r="AJ61" s="450">
        <v>1258</v>
      </c>
      <c r="AK61" s="450">
        <v>2623</v>
      </c>
      <c r="AL61" s="450">
        <v>767.86800000000005</v>
      </c>
      <c r="AM61" s="450">
        <v>390.22800000000001</v>
      </c>
      <c r="AN61" s="450">
        <v>442.678</v>
      </c>
      <c r="AO61" s="450">
        <v>607</v>
      </c>
      <c r="AP61" s="450">
        <v>3775</v>
      </c>
      <c r="AQ61" s="450">
        <v>2346</v>
      </c>
      <c r="AR61" s="450">
        <v>561</v>
      </c>
      <c r="AS61" s="450">
        <v>914</v>
      </c>
      <c r="AT61" s="450">
        <v>1042</v>
      </c>
      <c r="AU61" s="450">
        <v>1372.0919999999999</v>
      </c>
      <c r="AV61" s="450" t="s">
        <v>56</v>
      </c>
      <c r="AW61" s="450">
        <v>798</v>
      </c>
    </row>
    <row r="62" spans="1:49">
      <c r="A62" s="161" t="s">
        <v>344</v>
      </c>
      <c r="B62" s="163">
        <v>60</v>
      </c>
      <c r="C62" s="162" t="str">
        <f>AF62</f>
        <v>460 V, 3 Ph</v>
      </c>
      <c r="D62" s="163" t="s">
        <v>181</v>
      </c>
      <c r="E62" s="164">
        <f t="shared" si="15"/>
        <v>29562</v>
      </c>
      <c r="F62" s="165">
        <f t="shared" si="16"/>
        <v>6315</v>
      </c>
      <c r="G62" s="179">
        <f t="shared" si="17"/>
        <v>10648</v>
      </c>
      <c r="H62" s="169">
        <f t="shared" si="18"/>
        <v>1548</v>
      </c>
      <c r="I62" s="165">
        <f t="shared" si="19"/>
        <v>3084</v>
      </c>
      <c r="J62" s="165">
        <f t="shared" si="19"/>
        <v>767.86800000000005</v>
      </c>
      <c r="K62" s="165">
        <f t="shared" si="20"/>
        <v>390.22800000000001</v>
      </c>
      <c r="L62" s="166">
        <f t="shared" si="21"/>
        <v>442.678</v>
      </c>
      <c r="M62" s="166">
        <f t="shared" si="22"/>
        <v>607</v>
      </c>
      <c r="N62" s="168" t="str">
        <f t="shared" si="23"/>
        <v>-</v>
      </c>
      <c r="O62" s="165">
        <f t="shared" si="24"/>
        <v>2829</v>
      </c>
      <c r="P62" s="165">
        <f t="shared" si="25"/>
        <v>561</v>
      </c>
      <c r="Q62" s="165">
        <f t="shared" si="26"/>
        <v>914</v>
      </c>
      <c r="R62" s="165">
        <f t="shared" si="27"/>
        <v>1042</v>
      </c>
      <c r="S62" s="165">
        <f t="shared" si="28"/>
        <v>1372.0919999999999</v>
      </c>
      <c r="T62" s="352" t="s">
        <v>56</v>
      </c>
      <c r="U62" s="166">
        <f t="shared" si="29"/>
        <v>798</v>
      </c>
      <c r="V62" s="573" t="s">
        <v>890</v>
      </c>
      <c r="W62" s="574" t="s">
        <v>892</v>
      </c>
      <c r="X62" s="14"/>
      <c r="AB62" s="14"/>
      <c r="AC62" s="14"/>
      <c r="AD62" t="s">
        <v>344</v>
      </c>
      <c r="AE62">
        <v>60</v>
      </c>
      <c r="AF62" t="s">
        <v>304</v>
      </c>
      <c r="AG62" s="450">
        <v>29562</v>
      </c>
      <c r="AH62" s="450">
        <v>6315</v>
      </c>
      <c r="AI62" s="450">
        <v>10648</v>
      </c>
      <c r="AJ62" s="450">
        <v>1548</v>
      </c>
      <c r="AK62" s="450">
        <v>3084</v>
      </c>
      <c r="AL62" s="450">
        <v>767.86800000000005</v>
      </c>
      <c r="AM62" s="450">
        <v>390.22800000000001</v>
      </c>
      <c r="AN62" s="450">
        <v>442.678</v>
      </c>
      <c r="AO62" s="450">
        <v>607</v>
      </c>
      <c r="AP62" s="450" t="s">
        <v>56</v>
      </c>
      <c r="AQ62" s="450">
        <v>2829</v>
      </c>
      <c r="AR62" s="450">
        <v>561</v>
      </c>
      <c r="AS62" s="450">
        <v>914</v>
      </c>
      <c r="AT62" s="450">
        <v>1042</v>
      </c>
      <c r="AU62" s="450">
        <v>1372.0919999999999</v>
      </c>
      <c r="AV62" s="450" t="s">
        <v>56</v>
      </c>
      <c r="AW62" s="450">
        <v>798</v>
      </c>
    </row>
    <row r="63" spans="1:49">
      <c r="A63" s="188" t="s">
        <v>345</v>
      </c>
      <c r="B63" s="190">
        <v>75</v>
      </c>
      <c r="C63" s="189" t="str">
        <f>AF63</f>
        <v>460 V, 3 Ph</v>
      </c>
      <c r="D63" s="190" t="s">
        <v>183</v>
      </c>
      <c r="E63" s="191">
        <f t="shared" si="15"/>
        <v>32961</v>
      </c>
      <c r="F63" s="192">
        <f t="shared" si="16"/>
        <v>6315</v>
      </c>
      <c r="G63" s="195">
        <f t="shared" si="17"/>
        <v>10648</v>
      </c>
      <c r="H63" s="237">
        <f t="shared" si="18"/>
        <v>1573</v>
      </c>
      <c r="I63" s="192">
        <f t="shared" si="19"/>
        <v>3393</v>
      </c>
      <c r="J63" s="192">
        <f t="shared" si="19"/>
        <v>767.86800000000005</v>
      </c>
      <c r="K63" s="192">
        <f t="shared" si="20"/>
        <v>390.22800000000001</v>
      </c>
      <c r="L63" s="193">
        <f t="shared" si="21"/>
        <v>442.678</v>
      </c>
      <c r="M63" s="193">
        <f t="shared" si="22"/>
        <v>607</v>
      </c>
      <c r="N63" s="194" t="str">
        <f t="shared" si="23"/>
        <v>-</v>
      </c>
      <c r="O63" s="192">
        <f t="shared" si="24"/>
        <v>3048</v>
      </c>
      <c r="P63" s="192">
        <f t="shared" si="25"/>
        <v>561</v>
      </c>
      <c r="Q63" s="192">
        <f t="shared" si="26"/>
        <v>914</v>
      </c>
      <c r="R63" s="192">
        <f t="shared" si="27"/>
        <v>1042</v>
      </c>
      <c r="S63" s="192">
        <f t="shared" si="28"/>
        <v>1372.0919999999999</v>
      </c>
      <c r="T63" s="353" t="s">
        <v>56</v>
      </c>
      <c r="U63" s="193">
        <f t="shared" si="29"/>
        <v>798</v>
      </c>
      <c r="V63" s="580" t="s">
        <v>890</v>
      </c>
      <c r="W63" s="581" t="s">
        <v>892</v>
      </c>
      <c r="X63" s="14"/>
      <c r="AB63" s="14"/>
      <c r="AC63" s="14"/>
      <c r="AD63" t="s">
        <v>345</v>
      </c>
      <c r="AE63">
        <v>75</v>
      </c>
      <c r="AF63" t="s">
        <v>304</v>
      </c>
      <c r="AG63" s="450">
        <v>32961</v>
      </c>
      <c r="AH63" s="450">
        <v>6315</v>
      </c>
      <c r="AI63" s="450">
        <v>10648</v>
      </c>
      <c r="AJ63" s="450">
        <v>1573</v>
      </c>
      <c r="AK63" s="450">
        <v>3393</v>
      </c>
      <c r="AL63" s="450">
        <v>767.86800000000005</v>
      </c>
      <c r="AM63" s="450">
        <v>390.22800000000001</v>
      </c>
      <c r="AN63" s="450">
        <v>442.678</v>
      </c>
      <c r="AO63" s="450">
        <v>607</v>
      </c>
      <c r="AP63" s="450" t="s">
        <v>56</v>
      </c>
      <c r="AQ63" s="450">
        <v>3048</v>
      </c>
      <c r="AR63" s="450">
        <v>561</v>
      </c>
      <c r="AS63" s="450">
        <v>914</v>
      </c>
      <c r="AT63" s="450">
        <v>1042</v>
      </c>
      <c r="AU63" s="450">
        <v>1372.0919999999999</v>
      </c>
      <c r="AV63" s="450" t="s">
        <v>56</v>
      </c>
      <c r="AW63" s="450">
        <v>798</v>
      </c>
    </row>
    <row r="64" spans="1:49">
      <c r="A64" s="161" t="s">
        <v>346</v>
      </c>
      <c r="B64" s="163">
        <v>100</v>
      </c>
      <c r="C64" s="162" t="str">
        <f>AF64</f>
        <v>460 V, 3 Ph</v>
      </c>
      <c r="D64" s="163" t="s">
        <v>186</v>
      </c>
      <c r="E64" s="164">
        <f t="shared" si="15"/>
        <v>40775</v>
      </c>
      <c r="F64" s="165">
        <f t="shared" si="16"/>
        <v>6315</v>
      </c>
      <c r="G64" s="169" t="str">
        <f t="shared" si="17"/>
        <v>-</v>
      </c>
      <c r="H64" s="169">
        <f t="shared" si="18"/>
        <v>2715</v>
      </c>
      <c r="I64" s="165">
        <f t="shared" si="19"/>
        <v>4410</v>
      </c>
      <c r="J64" s="165">
        <f t="shared" si="19"/>
        <v>767.86800000000005</v>
      </c>
      <c r="K64" s="165">
        <f t="shared" si="20"/>
        <v>390.22800000000001</v>
      </c>
      <c r="L64" s="166">
        <f t="shared" si="21"/>
        <v>442.678</v>
      </c>
      <c r="M64" s="166">
        <f t="shared" si="22"/>
        <v>607</v>
      </c>
      <c r="N64" s="168" t="str">
        <f t="shared" si="23"/>
        <v>-</v>
      </c>
      <c r="O64" s="165">
        <f t="shared" si="24"/>
        <v>3428</v>
      </c>
      <c r="P64" s="165">
        <f t="shared" si="25"/>
        <v>561</v>
      </c>
      <c r="Q64" s="165">
        <f t="shared" si="26"/>
        <v>914</v>
      </c>
      <c r="R64" s="165">
        <f t="shared" si="27"/>
        <v>1042</v>
      </c>
      <c r="S64" s="165">
        <f t="shared" si="28"/>
        <v>1372.0919999999999</v>
      </c>
      <c r="T64" s="352" t="s">
        <v>56</v>
      </c>
      <c r="U64" s="166">
        <f t="shared" si="29"/>
        <v>798</v>
      </c>
      <c r="V64" s="573" t="s">
        <v>892</v>
      </c>
      <c r="W64" s="574" t="s">
        <v>892</v>
      </c>
      <c r="X64" s="14"/>
      <c r="AB64" s="14"/>
      <c r="AC64" s="14"/>
      <c r="AD64" t="s">
        <v>346</v>
      </c>
      <c r="AE64">
        <v>100</v>
      </c>
      <c r="AF64" t="s">
        <v>304</v>
      </c>
      <c r="AG64" s="450">
        <v>40775</v>
      </c>
      <c r="AH64" s="450">
        <v>6315</v>
      </c>
      <c r="AI64" s="450" t="s">
        <v>56</v>
      </c>
      <c r="AJ64" s="450">
        <v>2715</v>
      </c>
      <c r="AK64" s="450">
        <v>4410</v>
      </c>
      <c r="AL64" s="450">
        <v>767.86800000000005</v>
      </c>
      <c r="AM64" s="450">
        <v>390.22800000000001</v>
      </c>
      <c r="AN64" s="450">
        <v>442.678</v>
      </c>
      <c r="AO64" s="450">
        <v>607</v>
      </c>
      <c r="AP64" s="450" t="s">
        <v>56</v>
      </c>
      <c r="AQ64" s="450">
        <v>3428</v>
      </c>
      <c r="AR64" s="450">
        <v>561</v>
      </c>
      <c r="AS64" s="450">
        <v>914</v>
      </c>
      <c r="AT64" s="450">
        <v>1042</v>
      </c>
      <c r="AU64" s="450">
        <v>1372.0919999999999</v>
      </c>
      <c r="AV64" s="450" t="s">
        <v>56</v>
      </c>
      <c r="AW64" s="450">
        <v>798</v>
      </c>
    </row>
    <row r="65" spans="1:50">
      <c r="A65" s="188" t="s">
        <v>347</v>
      </c>
      <c r="B65" s="190">
        <v>125</v>
      </c>
      <c r="C65" s="189" t="str">
        <f>AF65</f>
        <v>460 V, 3 Ph</v>
      </c>
      <c r="D65" s="190" t="s">
        <v>348</v>
      </c>
      <c r="E65" s="353">
        <f t="shared" si="15"/>
        <v>55620</v>
      </c>
      <c r="F65" s="194" t="str">
        <f t="shared" si="16"/>
        <v>-</v>
      </c>
      <c r="G65" s="237" t="str">
        <f t="shared" si="17"/>
        <v>-</v>
      </c>
      <c r="H65" s="237">
        <f t="shared" si="18"/>
        <v>2746</v>
      </c>
      <c r="I65" s="192">
        <f t="shared" si="19"/>
        <v>5473</v>
      </c>
      <c r="J65" s="192">
        <f t="shared" si="19"/>
        <v>767.86800000000005</v>
      </c>
      <c r="K65" s="192">
        <f t="shared" si="20"/>
        <v>390.22800000000001</v>
      </c>
      <c r="L65" s="193">
        <f t="shared" si="21"/>
        <v>442.678</v>
      </c>
      <c r="M65" s="193">
        <f t="shared" si="22"/>
        <v>607</v>
      </c>
      <c r="N65" s="194" t="str">
        <f t="shared" si="23"/>
        <v>-</v>
      </c>
      <c r="O65" s="192">
        <f t="shared" si="24"/>
        <v>3610</v>
      </c>
      <c r="P65" s="192">
        <f t="shared" si="25"/>
        <v>561</v>
      </c>
      <c r="Q65" s="192">
        <f t="shared" si="26"/>
        <v>914</v>
      </c>
      <c r="R65" s="192">
        <f t="shared" si="27"/>
        <v>1042</v>
      </c>
      <c r="S65" s="192">
        <f t="shared" si="28"/>
        <v>1372.0919999999999</v>
      </c>
      <c r="T65" s="353" t="s">
        <v>56</v>
      </c>
      <c r="U65" s="193">
        <f t="shared" si="29"/>
        <v>798</v>
      </c>
      <c r="V65" s="580" t="s">
        <v>892</v>
      </c>
      <c r="W65" s="581" t="s">
        <v>56</v>
      </c>
      <c r="X65" s="14"/>
      <c r="AB65" s="14"/>
      <c r="AC65" s="14"/>
      <c r="AD65" t="s">
        <v>347</v>
      </c>
      <c r="AE65">
        <v>125</v>
      </c>
      <c r="AF65" t="s">
        <v>304</v>
      </c>
      <c r="AG65" s="450">
        <v>55620</v>
      </c>
      <c r="AH65" s="450" t="s">
        <v>56</v>
      </c>
      <c r="AI65" s="450" t="s">
        <v>56</v>
      </c>
      <c r="AJ65" s="450">
        <v>2746</v>
      </c>
      <c r="AK65" s="450">
        <v>5473</v>
      </c>
      <c r="AL65" s="450">
        <v>767.86800000000005</v>
      </c>
      <c r="AM65" s="450">
        <v>390.22800000000001</v>
      </c>
      <c r="AN65" s="450">
        <v>442.678</v>
      </c>
      <c r="AO65" s="450">
        <v>607</v>
      </c>
      <c r="AP65" s="450" t="s">
        <v>56</v>
      </c>
      <c r="AQ65" s="450">
        <v>3610</v>
      </c>
      <c r="AR65" s="450">
        <v>561</v>
      </c>
      <c r="AS65" s="450">
        <v>914</v>
      </c>
      <c r="AT65" s="450">
        <v>1042</v>
      </c>
      <c r="AU65" s="450">
        <v>1372.0919999999999</v>
      </c>
      <c r="AV65" s="450" t="s">
        <v>56</v>
      </c>
      <c r="AW65" s="450">
        <v>798</v>
      </c>
    </row>
    <row r="66" spans="1:50">
      <c r="A66" s="161" t="s">
        <v>349</v>
      </c>
      <c r="B66" s="163">
        <v>150</v>
      </c>
      <c r="C66" s="162" t="str">
        <f>AF66</f>
        <v>460 V, 3 Ph</v>
      </c>
      <c r="D66" s="163" t="s">
        <v>350</v>
      </c>
      <c r="E66" s="352">
        <f t="shared" si="15"/>
        <v>63960</v>
      </c>
      <c r="F66" s="168" t="str">
        <f t="shared" si="16"/>
        <v>-</v>
      </c>
      <c r="G66" s="169" t="str">
        <f t="shared" si="17"/>
        <v>-</v>
      </c>
      <c r="H66" s="169">
        <f t="shared" si="18"/>
        <v>2746</v>
      </c>
      <c r="I66" s="165">
        <f t="shared" si="19"/>
        <v>6150</v>
      </c>
      <c r="J66" s="165">
        <f t="shared" si="19"/>
        <v>767.86800000000005</v>
      </c>
      <c r="K66" s="165">
        <f t="shared" si="20"/>
        <v>390.22800000000001</v>
      </c>
      <c r="L66" s="166">
        <f t="shared" si="21"/>
        <v>442.678</v>
      </c>
      <c r="M66" s="166">
        <f t="shared" si="22"/>
        <v>607</v>
      </c>
      <c r="N66" s="168" t="str">
        <f t="shared" si="23"/>
        <v>-</v>
      </c>
      <c r="O66" s="165">
        <f t="shared" si="24"/>
        <v>3610</v>
      </c>
      <c r="P66" s="165">
        <f t="shared" si="25"/>
        <v>561</v>
      </c>
      <c r="Q66" s="165">
        <f t="shared" si="26"/>
        <v>914</v>
      </c>
      <c r="R66" s="165">
        <f t="shared" si="27"/>
        <v>1042</v>
      </c>
      <c r="S66" s="165">
        <f t="shared" si="28"/>
        <v>1372.0919999999999</v>
      </c>
      <c r="T66" s="352" t="s">
        <v>56</v>
      </c>
      <c r="U66" s="166">
        <f t="shared" si="29"/>
        <v>798</v>
      </c>
      <c r="V66" s="573" t="s">
        <v>892</v>
      </c>
      <c r="W66" s="574" t="s">
        <v>56</v>
      </c>
      <c r="X66" s="14"/>
      <c r="AB66" s="14"/>
      <c r="AC66" s="14"/>
      <c r="AD66" t="s">
        <v>349</v>
      </c>
      <c r="AE66">
        <v>150</v>
      </c>
      <c r="AF66" t="s">
        <v>304</v>
      </c>
      <c r="AG66" s="450">
        <v>63960</v>
      </c>
      <c r="AH66" s="450" t="s">
        <v>56</v>
      </c>
      <c r="AI66" s="450" t="s">
        <v>56</v>
      </c>
      <c r="AJ66" s="450">
        <v>2746</v>
      </c>
      <c r="AK66" s="450">
        <v>6150</v>
      </c>
      <c r="AL66" s="450">
        <v>767.86800000000005</v>
      </c>
      <c r="AM66" s="450">
        <v>390.22800000000001</v>
      </c>
      <c r="AN66" s="450">
        <v>442.678</v>
      </c>
      <c r="AO66" s="450">
        <v>607</v>
      </c>
      <c r="AP66" s="450" t="s">
        <v>56</v>
      </c>
      <c r="AQ66" s="450">
        <v>3610</v>
      </c>
      <c r="AR66" s="450">
        <v>561</v>
      </c>
      <c r="AS66" s="450">
        <v>914</v>
      </c>
      <c r="AT66" s="450">
        <v>1042</v>
      </c>
      <c r="AU66" s="450">
        <v>1372.0919999999999</v>
      </c>
      <c r="AV66" s="450" t="s">
        <v>56</v>
      </c>
      <c r="AW66" s="450">
        <v>798</v>
      </c>
    </row>
    <row r="67" spans="1:50">
      <c r="A67" s="33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584"/>
      <c r="W67" s="586"/>
      <c r="AD67" s="1"/>
      <c r="AE67" s="1"/>
      <c r="AF67" s="1"/>
    </row>
    <row r="68" spans="1:50">
      <c r="A68" s="99" t="str">
        <f t="shared" ref="A68:A76" si="30">AG130</f>
        <v>S00150</v>
      </c>
      <c r="B68" s="100" t="str">
        <f t="shared" ref="B68:B76" si="31">AI130</f>
        <v>0-150psi Transducer with 10ft lead</v>
      </c>
      <c r="C68" s="99"/>
      <c r="D68" s="99"/>
      <c r="E68" s="99"/>
      <c r="F68" s="99"/>
      <c r="G68" s="99"/>
      <c r="H68" s="300">
        <f t="shared" ref="H68:H76" si="32">AF130*$B$3</f>
        <v>389.17899999999997</v>
      </c>
      <c r="I68" s="656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AW68" s="36"/>
      <c r="AX68" s="36"/>
    </row>
    <row r="69" spans="1:50">
      <c r="A69" s="102" t="str">
        <f t="shared" si="30"/>
        <v>S00150-25</v>
      </c>
      <c r="B69" s="96" t="str">
        <f t="shared" si="31"/>
        <v>0-150psi Transducer with 25ft lead</v>
      </c>
      <c r="C69" s="102"/>
      <c r="D69" s="102"/>
      <c r="E69" s="102"/>
      <c r="F69" s="102"/>
      <c r="G69" s="102"/>
      <c r="H69" s="302">
        <f t="shared" si="32"/>
        <v>475.197</v>
      </c>
      <c r="I69" s="657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AW69" s="36"/>
      <c r="AX69" s="36"/>
    </row>
    <row r="70" spans="1:50">
      <c r="A70" s="99" t="str">
        <f t="shared" si="30"/>
        <v>S00150-50</v>
      </c>
      <c r="B70" s="100" t="str">
        <f t="shared" si="31"/>
        <v>0-150psi Transducer with 50ft lead</v>
      </c>
      <c r="C70" s="99"/>
      <c r="D70" s="99"/>
      <c r="E70" s="99"/>
      <c r="F70" s="99"/>
      <c r="G70" s="99"/>
      <c r="H70" s="300">
        <f t="shared" si="32"/>
        <v>521.35299999999995</v>
      </c>
      <c r="I70" s="656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AW70" s="36"/>
      <c r="AX70" s="36"/>
    </row>
    <row r="71" spans="1:50">
      <c r="A71" s="102" t="str">
        <f t="shared" si="30"/>
        <v>S00150-100</v>
      </c>
      <c r="B71" s="96" t="str">
        <f t="shared" si="31"/>
        <v>0-150psi Transducer with 100ft lead</v>
      </c>
      <c r="C71" s="102"/>
      <c r="D71" s="102"/>
      <c r="E71" s="102"/>
      <c r="F71" s="102"/>
      <c r="G71" s="102"/>
      <c r="H71" s="302">
        <f t="shared" si="32"/>
        <v>615.76300000000003</v>
      </c>
      <c r="I71" s="657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AW71" s="36"/>
      <c r="AX71" s="36"/>
    </row>
    <row r="72" spans="1:50">
      <c r="A72" s="99" t="str">
        <f t="shared" si="30"/>
        <v>ASPD013</v>
      </c>
      <c r="B72" s="100" t="str">
        <f t="shared" si="31"/>
        <v xml:space="preserve">Three Phase Strikesorb Surge Protection Kit </v>
      </c>
      <c r="C72" s="99"/>
      <c r="D72" s="99"/>
      <c r="E72" s="99"/>
      <c r="F72" s="99"/>
      <c r="G72" s="99"/>
      <c r="H72" s="300">
        <f t="shared" si="32"/>
        <v>2063.3829999999998</v>
      </c>
      <c r="I72" s="656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AW72" s="36"/>
      <c r="AX72" s="36"/>
    </row>
    <row r="73" spans="1:50">
      <c r="A73" s="102" t="str">
        <f t="shared" si="30"/>
        <v>ASPD014</v>
      </c>
      <c r="B73" s="102" t="str">
        <f t="shared" si="31"/>
        <v>Single Phase Strikesorb Surge Protection Kit</v>
      </c>
      <c r="C73" s="102"/>
      <c r="D73" s="102"/>
      <c r="E73" s="102"/>
      <c r="F73" s="102"/>
      <c r="G73" s="102"/>
      <c r="H73" s="302">
        <f t="shared" si="32"/>
        <v>1781.202</v>
      </c>
      <c r="I73" s="657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AW73" s="36"/>
      <c r="AX73" s="36"/>
    </row>
    <row r="74" spans="1:50">
      <c r="A74" s="99" t="str">
        <f t="shared" si="30"/>
        <v>CVR001</v>
      </c>
      <c r="B74" s="100" t="str">
        <f t="shared" si="31"/>
        <v>HOA Switch and Speed Pot Security Cover</v>
      </c>
      <c r="C74" s="99"/>
      <c r="D74" s="99"/>
      <c r="E74" s="99"/>
      <c r="F74" s="99"/>
      <c r="G74" s="99"/>
      <c r="H74" s="300">
        <f t="shared" si="32"/>
        <v>324.14100000000002</v>
      </c>
      <c r="I74" s="656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/>
      <c r="V74"/>
      <c r="W74"/>
      <c r="AW74" s="36"/>
      <c r="AX74" s="36"/>
    </row>
    <row r="75" spans="1:50">
      <c r="A75" s="102" t="str">
        <f t="shared" si="30"/>
        <v>LF0018</v>
      </c>
      <c r="B75" s="96" t="str">
        <f t="shared" si="31"/>
        <v>GPS Output Filter</v>
      </c>
      <c r="C75" s="102"/>
      <c r="D75" s="102"/>
      <c r="E75" s="102"/>
      <c r="F75" s="102"/>
      <c r="G75" s="102"/>
      <c r="H75" s="302">
        <f t="shared" si="32"/>
        <v>1093.058</v>
      </c>
      <c r="I75" s="657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/>
      <c r="V75"/>
      <c r="W75"/>
      <c r="AW75" s="36"/>
      <c r="AX75" s="36"/>
    </row>
    <row r="76" spans="1:50">
      <c r="A76" s="99" t="str">
        <f t="shared" si="30"/>
        <v>PSI SNUB</v>
      </c>
      <c r="B76" s="99" t="str">
        <f t="shared" si="31"/>
        <v>Pressure Snubber for Transducers</v>
      </c>
      <c r="C76" s="99"/>
      <c r="D76" s="99"/>
      <c r="E76" s="99"/>
      <c r="F76" s="99"/>
      <c r="G76" s="99"/>
      <c r="H76" s="300">
        <f t="shared" si="32"/>
        <v>201.40800000000002</v>
      </c>
      <c r="I76" s="656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/>
      <c r="V76"/>
      <c r="W76"/>
      <c r="AW76" s="36"/>
      <c r="AX76" s="36"/>
    </row>
    <row r="77" spans="1:50">
      <c r="A77" s="268" t="str">
        <f>AG140</f>
        <v>CVR0002</v>
      </c>
      <c r="B77" s="268" t="str">
        <f>AI140</f>
        <v>Keypad Locking Security Cover Enterprise Frames</v>
      </c>
      <c r="C77" s="268"/>
      <c r="D77" s="268"/>
      <c r="E77" s="269"/>
      <c r="F77" s="269"/>
      <c r="G77" s="269"/>
      <c r="H77" s="449">
        <f>AF140*$B$3</f>
        <v>311.553</v>
      </c>
      <c r="I77" s="65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/>
      <c r="V77"/>
      <c r="W77"/>
      <c r="AW77" s="36"/>
      <c r="AX77" s="36"/>
    </row>
    <row r="78" spans="1:50">
      <c r="A78" s="270" t="str">
        <f>AG141</f>
        <v>AS0029</v>
      </c>
      <c r="B78" s="270" t="str">
        <f>AI141</f>
        <v>PSI selector switch</v>
      </c>
      <c r="C78" s="270"/>
      <c r="D78" s="270"/>
      <c r="E78" s="105"/>
      <c r="F78" s="105"/>
      <c r="G78" s="105"/>
      <c r="H78" s="300">
        <f>AF141*$B$3</f>
        <v>390.22800000000001</v>
      </c>
      <c r="I78" s="656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/>
      <c r="V78"/>
      <c r="W78"/>
      <c r="AW78" s="36"/>
      <c r="AX78" s="36"/>
    </row>
    <row r="79" spans="1:50">
      <c r="A79" s="290" t="s">
        <v>211</v>
      </c>
      <c r="B79" s="671" t="s">
        <v>351</v>
      </c>
      <c r="C79" s="671"/>
      <c r="D79" s="671"/>
      <c r="E79" s="671"/>
      <c r="F79" s="671"/>
      <c r="G79" s="671"/>
      <c r="H79" s="302">
        <f>AF142*$B$3</f>
        <v>1389</v>
      </c>
      <c r="I79" s="657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/>
      <c r="V79"/>
      <c r="W79"/>
      <c r="AW79" s="36"/>
      <c r="AX79" s="36"/>
    </row>
    <row r="80" spans="1:50">
      <c r="A80" s="33"/>
      <c r="B80" s="21"/>
      <c r="C80" s="21"/>
      <c r="D80" s="21"/>
      <c r="E80" s="21"/>
      <c r="F80" s="21"/>
      <c r="G80" s="21"/>
      <c r="H80" s="21"/>
      <c r="I80" s="21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/>
      <c r="V80"/>
      <c r="W80"/>
      <c r="AD80" s="8"/>
      <c r="AE80" s="8"/>
      <c r="AW80" s="36"/>
      <c r="AX80" s="36"/>
    </row>
    <row r="81" spans="1:50">
      <c r="A81" s="93"/>
      <c r="B81" s="8"/>
      <c r="C81" s="28"/>
      <c r="D81" s="28"/>
      <c r="E81"/>
      <c r="F81"/>
      <c r="G81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/>
      <c r="V81"/>
      <c r="W81"/>
      <c r="AW81" s="36"/>
      <c r="AX81" s="36"/>
    </row>
    <row r="82" spans="1:50">
      <c r="A82" s="93"/>
      <c r="B82" s="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/>
      <c r="V82"/>
      <c r="W82"/>
      <c r="AE82" s="8"/>
      <c r="AF82" s="14"/>
      <c r="AG82" s="14"/>
      <c r="AM82" s="288"/>
    </row>
    <row r="83" spans="1:50">
      <c r="A83" s="8"/>
      <c r="B83" s="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/>
      <c r="V83"/>
      <c r="W83"/>
    </row>
    <row r="84" spans="1:50">
      <c r="A84" s="8"/>
      <c r="B84" s="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/>
      <c r="V84"/>
      <c r="W84"/>
      <c r="X84"/>
      <c r="AB84"/>
      <c r="AC84"/>
      <c r="AE84" s="66"/>
      <c r="AF84" s="66"/>
      <c r="AG84" s="66"/>
    </row>
    <row r="85" spans="1:50">
      <c r="A85" s="8"/>
      <c r="B85" s="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X85"/>
      <c r="AB85"/>
      <c r="AC85"/>
    </row>
    <row r="86" spans="1:50">
      <c r="A86" s="20"/>
      <c r="C86" s="20"/>
      <c r="D86" s="20"/>
      <c r="E86" s="20"/>
      <c r="F86" s="20"/>
      <c r="G86" s="20"/>
      <c r="H86" s="20"/>
      <c r="I86" s="20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X86"/>
      <c r="AB86"/>
      <c r="AC86"/>
    </row>
    <row r="87" spans="1:50">
      <c r="A87" s="20"/>
      <c r="J87" s="20"/>
      <c r="K87" s="20"/>
      <c r="L87" s="20"/>
      <c r="M87" s="20"/>
      <c r="X87"/>
      <c r="AB87"/>
      <c r="AC87"/>
    </row>
    <row r="88" spans="1:50">
      <c r="A88" s="20"/>
      <c r="B88"/>
      <c r="C88"/>
      <c r="D88"/>
      <c r="E88"/>
      <c r="F88"/>
      <c r="G88"/>
      <c r="H88"/>
      <c r="I88"/>
      <c r="X88"/>
      <c r="AB88"/>
      <c r="AC88"/>
    </row>
    <row r="89" spans="1:50">
      <c r="A89" s="20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X89"/>
      <c r="AB89"/>
      <c r="AC89"/>
    </row>
    <row r="90" spans="1:50">
      <c r="A90" s="2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X90"/>
      <c r="AB90"/>
      <c r="AC90"/>
    </row>
    <row r="91" spans="1:50">
      <c r="A91" s="20"/>
      <c r="J91"/>
      <c r="K91"/>
      <c r="L91"/>
      <c r="M91"/>
      <c r="N91"/>
      <c r="O91"/>
      <c r="P91"/>
      <c r="Q91"/>
      <c r="R91"/>
      <c r="S91"/>
      <c r="T91"/>
    </row>
    <row r="92" spans="1:50">
      <c r="A92" s="20"/>
    </row>
    <row r="93" spans="1:50">
      <c r="A93" s="20"/>
    </row>
    <row r="94" spans="1:50">
      <c r="A94" s="20"/>
    </row>
    <row r="95" spans="1:50">
      <c r="A95" s="20"/>
    </row>
    <row r="96" spans="1:50">
      <c r="A96" s="20"/>
    </row>
    <row r="98" spans="30:38">
      <c r="AD98" t="s">
        <v>214</v>
      </c>
      <c r="AH98"/>
      <c r="AI98"/>
      <c r="AJ98"/>
      <c r="AK98"/>
      <c r="AL98"/>
    </row>
    <row r="99" spans="30:38">
      <c r="AD99" t="s">
        <v>215</v>
      </c>
      <c r="AE99" t="s">
        <v>216</v>
      </c>
      <c r="AF99" t="s">
        <v>217</v>
      </c>
      <c r="AG99" t="s">
        <v>218</v>
      </c>
      <c r="AH99" t="s">
        <v>219</v>
      </c>
      <c r="AI99"/>
      <c r="AJ99"/>
      <c r="AK99"/>
      <c r="AL99"/>
    </row>
    <row r="100" spans="30:38" ht="15" customHeight="1">
      <c r="AD100" t="s">
        <v>220</v>
      </c>
      <c r="AE100">
        <v>5000</v>
      </c>
      <c r="AF100">
        <v>-1</v>
      </c>
      <c r="AG100" t="s">
        <v>221</v>
      </c>
      <c r="AH100" t="s">
        <v>222</v>
      </c>
      <c r="AI100"/>
      <c r="AJ100"/>
      <c r="AK100"/>
      <c r="AL100"/>
    </row>
    <row r="101" spans="30:38">
      <c r="AD101" t="s">
        <v>83</v>
      </c>
      <c r="AE101">
        <v>7000</v>
      </c>
      <c r="AF101">
        <v>-1</v>
      </c>
      <c r="AG101" t="s">
        <v>223</v>
      </c>
      <c r="AH101" t="s">
        <v>224</v>
      </c>
      <c r="AJ101"/>
      <c r="AK101"/>
      <c r="AL101"/>
    </row>
    <row r="102" spans="30:38">
      <c r="AD102" t="s">
        <v>84</v>
      </c>
      <c r="AE102">
        <v>7000</v>
      </c>
      <c r="AF102">
        <v>-1</v>
      </c>
      <c r="AG102" t="s">
        <v>225</v>
      </c>
      <c r="AH102" t="s">
        <v>226</v>
      </c>
      <c r="AI102"/>
      <c r="AJ102"/>
      <c r="AK102"/>
      <c r="AL102"/>
    </row>
    <row r="103" spans="30:38">
      <c r="AD103" t="s">
        <v>85</v>
      </c>
      <c r="AE103">
        <v>10200</v>
      </c>
      <c r="AF103">
        <v>-1</v>
      </c>
      <c r="AG103" t="s">
        <v>227</v>
      </c>
      <c r="AH103" t="s">
        <v>228</v>
      </c>
      <c r="AI103"/>
      <c r="AJ103"/>
      <c r="AK103"/>
      <c r="AL103"/>
    </row>
    <row r="104" spans="30:38">
      <c r="AD104" t="s">
        <v>86</v>
      </c>
      <c r="AE104">
        <v>10800</v>
      </c>
      <c r="AF104" s="319">
        <v>767.86800000000005</v>
      </c>
      <c r="AG104" t="s">
        <v>229</v>
      </c>
      <c r="AH104" t="s">
        <v>119</v>
      </c>
      <c r="AI104"/>
      <c r="AJ104"/>
      <c r="AK104"/>
      <c r="AL104"/>
    </row>
    <row r="105" spans="30:38">
      <c r="AD105" t="s">
        <v>87</v>
      </c>
      <c r="AE105">
        <v>10800</v>
      </c>
      <c r="AF105" s="319">
        <v>390.22800000000001</v>
      </c>
      <c r="AG105" t="s">
        <v>120</v>
      </c>
      <c r="AH105" t="s">
        <v>120</v>
      </c>
      <c r="AI105"/>
      <c r="AJ105"/>
      <c r="AK105"/>
      <c r="AL105"/>
    </row>
    <row r="106" spans="30:38">
      <c r="AD106" t="s">
        <v>88</v>
      </c>
      <c r="AE106">
        <v>10800</v>
      </c>
      <c r="AF106" s="319">
        <v>442.678</v>
      </c>
      <c r="AG106" t="s">
        <v>230</v>
      </c>
      <c r="AH106" t="s">
        <v>231</v>
      </c>
      <c r="AI106"/>
      <c r="AJ106"/>
      <c r="AK106"/>
      <c r="AL106"/>
    </row>
    <row r="107" spans="30:38">
      <c r="AD107" t="s">
        <v>90</v>
      </c>
      <c r="AE107">
        <v>11200</v>
      </c>
      <c r="AF107" s="319">
        <v>446.87400000000002</v>
      </c>
      <c r="AG107" t="s">
        <v>108</v>
      </c>
      <c r="AH107" t="s">
        <v>233</v>
      </c>
      <c r="AI107"/>
      <c r="AJ107"/>
      <c r="AK107"/>
      <c r="AL107"/>
    </row>
    <row r="108" spans="30:38">
      <c r="AD108" t="s">
        <v>91</v>
      </c>
      <c r="AE108">
        <v>11500</v>
      </c>
      <c r="AF108">
        <v>-1</v>
      </c>
      <c r="AG108" t="s">
        <v>123</v>
      </c>
      <c r="AH108" t="s">
        <v>123</v>
      </c>
      <c r="AI108"/>
      <c r="AJ108"/>
      <c r="AK108"/>
      <c r="AL108"/>
    </row>
    <row r="109" spans="30:38">
      <c r="AD109" t="s">
        <v>92</v>
      </c>
      <c r="AE109">
        <v>11500</v>
      </c>
      <c r="AF109">
        <v>-1</v>
      </c>
      <c r="AG109" t="s">
        <v>234</v>
      </c>
      <c r="AH109" t="s">
        <v>234</v>
      </c>
      <c r="AI109"/>
      <c r="AJ109"/>
      <c r="AK109"/>
      <c r="AL109"/>
    </row>
    <row r="110" spans="30:38">
      <c r="AD110" t="s">
        <v>93</v>
      </c>
      <c r="AE110">
        <v>11600</v>
      </c>
      <c r="AF110" s="319">
        <v>561</v>
      </c>
      <c r="AG110" t="s">
        <v>80</v>
      </c>
      <c r="AH110" t="s">
        <v>111</v>
      </c>
      <c r="AI110"/>
      <c r="AJ110"/>
      <c r="AK110"/>
      <c r="AL110"/>
    </row>
    <row r="111" spans="30:38">
      <c r="AD111" t="s">
        <v>94</v>
      </c>
      <c r="AE111">
        <v>11900</v>
      </c>
      <c r="AF111">
        <v>-1</v>
      </c>
      <c r="AG111" t="s">
        <v>235</v>
      </c>
      <c r="AH111" t="s">
        <v>236</v>
      </c>
      <c r="AI111"/>
      <c r="AJ111"/>
      <c r="AK111"/>
      <c r="AL111"/>
    </row>
    <row r="112" spans="30:38">
      <c r="AD112" t="s">
        <v>95</v>
      </c>
      <c r="AE112">
        <v>11900</v>
      </c>
      <c r="AF112">
        <v>-1</v>
      </c>
      <c r="AG112" t="s">
        <v>237</v>
      </c>
      <c r="AH112" t="s">
        <v>238</v>
      </c>
      <c r="AI112"/>
      <c r="AJ112"/>
      <c r="AK112"/>
      <c r="AL112"/>
    </row>
    <row r="113" spans="30:38">
      <c r="AD113" t="s">
        <v>96</v>
      </c>
      <c r="AE113">
        <v>12600</v>
      </c>
      <c r="AF113">
        <v>-1</v>
      </c>
      <c r="AG113" t="s">
        <v>239</v>
      </c>
      <c r="AH113" t="s">
        <v>240</v>
      </c>
      <c r="AI113"/>
      <c r="AJ113"/>
      <c r="AK113"/>
      <c r="AL113"/>
    </row>
    <row r="114" spans="30:38">
      <c r="AF114" s="319"/>
      <c r="AH114"/>
      <c r="AI114"/>
      <c r="AJ114"/>
      <c r="AK114"/>
      <c r="AL114"/>
    </row>
    <row r="115" spans="30:38">
      <c r="AF115" s="319"/>
      <c r="AH115"/>
      <c r="AI115"/>
      <c r="AJ115"/>
      <c r="AK115"/>
      <c r="AL115"/>
    </row>
    <row r="116" spans="30:38">
      <c r="AH116"/>
      <c r="AI116"/>
      <c r="AJ116"/>
      <c r="AK116"/>
      <c r="AL116"/>
    </row>
    <row r="117" spans="30:38">
      <c r="AH117"/>
      <c r="AI117"/>
      <c r="AJ117"/>
      <c r="AK117"/>
      <c r="AL117"/>
    </row>
    <row r="118" spans="30:38">
      <c r="AH118"/>
      <c r="AI118"/>
      <c r="AJ118"/>
      <c r="AK118"/>
      <c r="AL118"/>
    </row>
    <row r="119" spans="30:38">
      <c r="AH119"/>
      <c r="AI119"/>
      <c r="AJ119"/>
      <c r="AK119"/>
      <c r="AL119"/>
    </row>
    <row r="120" spans="30:38">
      <c r="AH120"/>
      <c r="AI120"/>
      <c r="AJ120"/>
      <c r="AK120"/>
      <c r="AL120"/>
    </row>
    <row r="121" spans="30:38">
      <c r="AH121"/>
      <c r="AI121"/>
      <c r="AJ121"/>
      <c r="AK121"/>
      <c r="AL121"/>
    </row>
    <row r="122" spans="30:38">
      <c r="AH122"/>
      <c r="AI122"/>
      <c r="AJ122"/>
      <c r="AK122"/>
      <c r="AL122"/>
    </row>
    <row r="123" spans="30:38">
      <c r="AH123"/>
      <c r="AI123"/>
      <c r="AJ123"/>
      <c r="AK123"/>
      <c r="AL123"/>
    </row>
    <row r="124" spans="30:38">
      <c r="AH124"/>
      <c r="AI124"/>
      <c r="AJ124"/>
      <c r="AK124"/>
      <c r="AL124"/>
    </row>
    <row r="125" spans="30:38">
      <c r="AH125"/>
      <c r="AI125"/>
      <c r="AJ125"/>
      <c r="AK125"/>
      <c r="AL125"/>
    </row>
    <row r="126" spans="30:38">
      <c r="AH126"/>
      <c r="AI126"/>
      <c r="AJ126"/>
      <c r="AK126"/>
      <c r="AL126"/>
    </row>
    <row r="127" spans="30:38">
      <c r="AH127"/>
      <c r="AI127"/>
      <c r="AJ127"/>
      <c r="AK127"/>
      <c r="AL127"/>
    </row>
    <row r="128" spans="30:38">
      <c r="AD128" t="s">
        <v>241</v>
      </c>
      <c r="AH128"/>
      <c r="AI128"/>
      <c r="AJ128"/>
      <c r="AK128"/>
      <c r="AL128"/>
    </row>
    <row r="129" spans="30:49">
      <c r="AD129" t="s">
        <v>215</v>
      </c>
      <c r="AE129" t="s">
        <v>216</v>
      </c>
      <c r="AF129" t="s">
        <v>217</v>
      </c>
      <c r="AG129" t="s">
        <v>218</v>
      </c>
      <c r="AH129" t="s">
        <v>242</v>
      </c>
      <c r="AI129" t="s">
        <v>219</v>
      </c>
      <c r="AJ129"/>
      <c r="AK129"/>
      <c r="AL129"/>
      <c r="AM129"/>
      <c r="AW129" s="36"/>
    </row>
    <row r="130" spans="30:49">
      <c r="AD130" t="s">
        <v>243</v>
      </c>
      <c r="AE130">
        <v>1</v>
      </c>
      <c r="AF130" s="320">
        <v>389.17899999999997</v>
      </c>
      <c r="AG130" t="s">
        <v>59</v>
      </c>
      <c r="AH130" t="s">
        <v>59</v>
      </c>
      <c r="AI130" t="s">
        <v>244</v>
      </c>
      <c r="AJ130"/>
      <c r="AK130"/>
      <c r="AL130"/>
      <c r="AM130"/>
      <c r="AW130" s="36"/>
    </row>
    <row r="131" spans="30:49">
      <c r="AD131" t="s">
        <v>243</v>
      </c>
      <c r="AE131">
        <v>2</v>
      </c>
      <c r="AF131" s="320">
        <v>475.197</v>
      </c>
      <c r="AG131" t="s">
        <v>201</v>
      </c>
      <c r="AH131" t="s">
        <v>201</v>
      </c>
      <c r="AI131" t="s">
        <v>202</v>
      </c>
      <c r="AJ131"/>
      <c r="AK131"/>
      <c r="AL131"/>
      <c r="AM131"/>
      <c r="AW131" s="36"/>
    </row>
    <row r="132" spans="30:49">
      <c r="AD132" t="s">
        <v>243</v>
      </c>
      <c r="AE132">
        <v>3</v>
      </c>
      <c r="AF132" s="320">
        <v>521.35299999999995</v>
      </c>
      <c r="AG132" t="s">
        <v>203</v>
      </c>
      <c r="AH132" t="s">
        <v>203</v>
      </c>
      <c r="AI132" t="s">
        <v>204</v>
      </c>
      <c r="AJ132"/>
      <c r="AK132"/>
      <c r="AW132" s="36"/>
    </row>
    <row r="133" spans="30:49">
      <c r="AD133" t="s">
        <v>243</v>
      </c>
      <c r="AE133">
        <v>4</v>
      </c>
      <c r="AF133" s="320">
        <v>615.76300000000003</v>
      </c>
      <c r="AG133" t="s">
        <v>205</v>
      </c>
      <c r="AH133" t="s">
        <v>205</v>
      </c>
      <c r="AI133" t="s">
        <v>206</v>
      </c>
      <c r="AJ133"/>
      <c r="AK133"/>
      <c r="AW133" s="36"/>
    </row>
    <row r="134" spans="30:49">
      <c r="AD134" t="s">
        <v>352</v>
      </c>
      <c r="AE134">
        <v>-1</v>
      </c>
      <c r="AF134" s="320">
        <v>2063.3829999999998</v>
      </c>
      <c r="AG134" t="s">
        <v>353</v>
      </c>
      <c r="AH134" t="s">
        <v>353</v>
      </c>
      <c r="AI134" t="s">
        <v>354</v>
      </c>
      <c r="AJ134"/>
      <c r="AK134"/>
      <c r="AW134" s="36"/>
    </row>
    <row r="135" spans="30:49">
      <c r="AD135" t="s">
        <v>352</v>
      </c>
      <c r="AE135">
        <v>-1</v>
      </c>
      <c r="AF135" s="320">
        <v>1781.202</v>
      </c>
      <c r="AG135" t="s">
        <v>355</v>
      </c>
      <c r="AH135" t="s">
        <v>355</v>
      </c>
      <c r="AI135" t="s">
        <v>356</v>
      </c>
      <c r="AJ135"/>
      <c r="AK135"/>
      <c r="AW135" s="36"/>
    </row>
    <row r="136" spans="30:49">
      <c r="AD136" t="s">
        <v>243</v>
      </c>
      <c r="AE136">
        <v>5</v>
      </c>
      <c r="AF136" s="320">
        <v>324.14100000000002</v>
      </c>
      <c r="AG136" t="s">
        <v>357</v>
      </c>
      <c r="AH136" t="s">
        <v>357</v>
      </c>
      <c r="AI136" t="s">
        <v>358</v>
      </c>
      <c r="AJ136"/>
      <c r="AK136"/>
      <c r="AW136" s="36"/>
    </row>
    <row r="137" spans="30:49">
      <c r="AD137" t="s">
        <v>243</v>
      </c>
      <c r="AE137">
        <v>6</v>
      </c>
      <c r="AF137" s="320">
        <v>1093.058</v>
      </c>
      <c r="AG137" t="s">
        <v>359</v>
      </c>
      <c r="AH137" t="s">
        <v>359</v>
      </c>
      <c r="AI137" t="s">
        <v>360</v>
      </c>
      <c r="AJ137"/>
      <c r="AK137"/>
      <c r="AW137" s="36"/>
    </row>
    <row r="138" spans="30:49">
      <c r="AD138" t="s">
        <v>243</v>
      </c>
      <c r="AE138">
        <v>7</v>
      </c>
      <c r="AF138" s="320">
        <v>201.40800000000002</v>
      </c>
      <c r="AG138" t="s">
        <v>361</v>
      </c>
      <c r="AH138" t="s">
        <v>361</v>
      </c>
      <c r="AI138" t="s">
        <v>362</v>
      </c>
      <c r="AJ138"/>
      <c r="AK138"/>
      <c r="AW138" s="36"/>
    </row>
    <row r="139" spans="30:49">
      <c r="AD139" t="s">
        <v>243</v>
      </c>
      <c r="AE139">
        <v>8</v>
      </c>
      <c r="AF139" s="320">
        <v>8488.5079999999998</v>
      </c>
      <c r="AG139" t="s">
        <v>363</v>
      </c>
      <c r="AH139" t="s">
        <v>363</v>
      </c>
      <c r="AI139" t="s">
        <v>364</v>
      </c>
      <c r="AJ139"/>
      <c r="AK139"/>
      <c r="AW139" s="36"/>
    </row>
    <row r="140" spans="30:49">
      <c r="AD140" t="s">
        <v>243</v>
      </c>
      <c r="AE140">
        <v>9</v>
      </c>
      <c r="AF140" s="320">
        <v>311.553</v>
      </c>
      <c r="AG140" t="s">
        <v>209</v>
      </c>
      <c r="AH140" t="s">
        <v>209</v>
      </c>
      <c r="AI140" t="s">
        <v>247</v>
      </c>
      <c r="AJ140"/>
      <c r="AK140"/>
      <c r="AW140" s="36"/>
    </row>
    <row r="141" spans="30:49">
      <c r="AD141" t="s">
        <v>243</v>
      </c>
      <c r="AE141">
        <v>10</v>
      </c>
      <c r="AF141" s="320">
        <v>390.22800000000001</v>
      </c>
      <c r="AG141" t="s">
        <v>365</v>
      </c>
      <c r="AH141" t="s">
        <v>365</v>
      </c>
      <c r="AI141" t="s">
        <v>366</v>
      </c>
      <c r="AJ141"/>
      <c r="AK141"/>
      <c r="AW141" s="36"/>
    </row>
    <row r="142" spans="30:49">
      <c r="AD142" s="290" t="s">
        <v>243</v>
      </c>
      <c r="AE142" s="290">
        <v>11</v>
      </c>
      <c r="AF142" s="290">
        <v>1389</v>
      </c>
      <c r="AG142" s="290" t="s">
        <v>211</v>
      </c>
      <c r="AH142" s="290" t="s">
        <v>211</v>
      </c>
      <c r="AI142" s="36" t="s">
        <v>248</v>
      </c>
    </row>
    <row r="143" spans="30:49">
      <c r="AD143" s="289"/>
      <c r="AE143" s="290"/>
      <c r="AF143" s="290"/>
      <c r="AG143" s="290"/>
    </row>
    <row r="144" spans="30:49">
      <c r="AD144" s="289"/>
      <c r="AE144" s="290"/>
      <c r="AF144" s="290"/>
      <c r="AG144" s="290"/>
    </row>
    <row r="145" spans="30:33">
      <c r="AD145" s="289"/>
      <c r="AE145" s="290"/>
      <c r="AF145" s="290"/>
      <c r="AG145" s="290"/>
    </row>
    <row r="146" spans="30:33">
      <c r="AD146" s="290"/>
      <c r="AE146" s="290"/>
      <c r="AF146" s="290"/>
      <c r="AG146" s="290"/>
    </row>
    <row r="147" spans="30:33">
      <c r="AD147" s="290"/>
      <c r="AE147" s="290"/>
      <c r="AF147" s="290"/>
      <c r="AG147" s="290"/>
    </row>
    <row r="148" spans="30:33">
      <c r="AD148" s="290"/>
      <c r="AE148" s="290"/>
      <c r="AF148" s="290"/>
      <c r="AG148" s="290"/>
    </row>
    <row r="149" spans="30:33">
      <c r="AD149" s="290"/>
      <c r="AE149" s="290"/>
      <c r="AF149" s="290"/>
      <c r="AG149" s="290"/>
    </row>
  </sheetData>
  <mergeCells count="11">
    <mergeCell ref="V4:V7"/>
    <mergeCell ref="W4:W7"/>
    <mergeCell ref="B79:G79"/>
    <mergeCell ref="F4:U4"/>
    <mergeCell ref="A1:D1"/>
    <mergeCell ref="F5:G5"/>
    <mergeCell ref="J5:L5"/>
    <mergeCell ref="N5:O5"/>
    <mergeCell ref="S5:T5"/>
    <mergeCell ref="P5:R5"/>
    <mergeCell ref="E1:S1"/>
  </mergeCells>
  <conditionalFormatting sqref="A4:B4 AB6:AC6">
    <cfRule type="expression" dxfId="27" priority="227">
      <formula>#REF!="Yes"</formula>
    </cfRule>
  </conditionalFormatting>
  <conditionalFormatting sqref="A10:W14 A16:W18 A21:W26 A28:W30 A32:W38 A41:W47 A49:W53 A55:W66">
    <cfRule type="expression" dxfId="26" priority="1">
      <formula>$B10=#REF!</formula>
    </cfRule>
  </conditionalFormatting>
  <conditionalFormatting sqref="B4 AB6:AC6">
    <cfRule type="expression" dxfId="25" priority="9">
      <formula>#REF!="Yes"</formula>
    </cfRule>
    <cfRule type="expression" dxfId="24" priority="236">
      <formula>$B$4="Yes"</formula>
    </cfRule>
  </conditionalFormatting>
  <conditionalFormatting sqref="E10:W14 E16:W18 E21:W26 E28:W30 E32:W38 E41:W47 E49:W53 E55:W66">
    <cfRule type="expression" dxfId="23" priority="2">
      <formula>$B$4="Yes"</formula>
    </cfRule>
  </conditionalFormatting>
  <conditionalFormatting sqref="AD80:AE80">
    <cfRule type="expression" dxfId="22" priority="13">
      <formula>MOD(ROW(),2)=0</formula>
    </cfRule>
  </conditionalFormatting>
  <dataValidations count="2">
    <dataValidation type="list" allowBlank="1" showInputMessage="1" showErrorMessage="1" sqref="AB6:AC6" xr:uid="{00000000-0002-0000-0300-000001000000}">
      <formula1>$AD$4:$AD$5</formula1>
    </dataValidation>
    <dataValidation type="list" allowBlank="1" showInputMessage="1" showErrorMessage="1" sqref="B4" xr:uid="{6054D0B0-29DB-435E-99F6-3E748BEE3383}">
      <formula1>$AC$2:$AC$3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1" tint="0.34998626667073579"/>
  </sheetPr>
  <dimension ref="A1:AZ165"/>
  <sheetViews>
    <sheetView showGridLines="0" zoomScaleNormal="100" workbookViewId="0">
      <pane xSplit="22" ySplit="7" topLeftCell="W8" activePane="bottomRight" state="frozen"/>
      <selection pane="topRight" activeCell="W1" sqref="W1"/>
      <selection pane="bottomLeft" activeCell="A8" sqref="A8"/>
      <selection pane="bottomRight" activeCell="B3" sqref="B3"/>
    </sheetView>
  </sheetViews>
  <sheetFormatPr defaultRowHeight="14.4"/>
  <cols>
    <col min="1" max="1" width="13.44140625" style="1" customWidth="1"/>
    <col min="2" max="2" width="7.109375" style="1" customWidth="1"/>
    <col min="3" max="3" width="12.109375" style="2" customWidth="1"/>
    <col min="4" max="4" width="19.88671875" style="2" bestFit="1" customWidth="1"/>
    <col min="5" max="7" width="11.6640625" style="1" customWidth="1"/>
    <col min="8" max="8" width="13.88671875" style="1" customWidth="1"/>
    <col min="9" max="10" width="11.6640625" style="1" customWidth="1"/>
    <col min="11" max="11" width="14.6640625" style="1" customWidth="1"/>
    <col min="12" max="13" width="11.6640625" style="1" customWidth="1"/>
    <col min="14" max="14" width="13.6640625" style="1" customWidth="1"/>
    <col min="15" max="17" width="8.88671875" style="1" customWidth="1"/>
    <col min="18" max="19" width="12.6640625" style="1" customWidth="1"/>
    <col min="20" max="20" width="11.5546875" customWidth="1"/>
    <col min="21" max="21" width="13" customWidth="1"/>
    <col min="22" max="22" width="13.33203125" customWidth="1"/>
    <col min="23" max="23" width="10.6640625" customWidth="1"/>
    <col min="26" max="27" width="12" customWidth="1"/>
    <col min="28" max="30" width="12" hidden="1" customWidth="1"/>
    <col min="31" max="47" width="12" style="36" hidden="1" customWidth="1"/>
    <col min="48" max="51" width="12" hidden="1" customWidth="1"/>
    <col min="52" max="54" width="12" customWidth="1"/>
    <col min="55" max="59" width="9.33203125" customWidth="1"/>
    <col min="60" max="63" width="9.109375" customWidth="1"/>
  </cols>
  <sheetData>
    <row r="1" spans="1:50" ht="27.9" customHeight="1">
      <c r="A1" s="717" t="s">
        <v>367</v>
      </c>
      <c r="B1" s="717"/>
      <c r="C1" s="717"/>
      <c r="D1" s="717"/>
      <c r="E1" s="672" t="s">
        <v>954</v>
      </c>
      <c r="F1" s="672"/>
      <c r="G1" s="672"/>
      <c r="H1" s="672"/>
      <c r="I1" s="672"/>
      <c r="J1" s="672"/>
      <c r="K1" s="672"/>
      <c r="L1" s="672"/>
      <c r="M1" s="672"/>
      <c r="N1" s="672"/>
      <c r="O1" s="672"/>
      <c r="P1" s="672"/>
      <c r="Q1" s="672"/>
      <c r="R1" s="672"/>
      <c r="S1" s="672"/>
      <c r="AC1" s="88">
        <v>0.1</v>
      </c>
      <c r="AD1" s="286" t="s">
        <v>64</v>
      </c>
      <c r="AE1" s="285" t="s">
        <v>65</v>
      </c>
      <c r="AF1" s="285" t="s">
        <v>66</v>
      </c>
      <c r="AG1" s="285" t="s">
        <v>67</v>
      </c>
      <c r="AH1" s="285" t="s">
        <v>68</v>
      </c>
      <c r="AI1" s="285"/>
      <c r="AJ1" s="285" t="s">
        <v>69</v>
      </c>
      <c r="AK1" s="285" t="s">
        <v>70</v>
      </c>
    </row>
    <row r="2" spans="1:50" ht="18" customHeight="1" thickBot="1">
      <c r="A2"/>
      <c r="B2"/>
      <c r="C2" s="230"/>
      <c r="D2" s="230"/>
      <c r="AC2" s="1" t="s">
        <v>3</v>
      </c>
      <c r="AD2" s="286"/>
      <c r="AE2" s="285">
        <v>6</v>
      </c>
      <c r="AF2" s="285">
        <v>89</v>
      </c>
      <c r="AG2" s="285" t="s">
        <v>368</v>
      </c>
      <c r="AH2" s="285" t="s">
        <v>72</v>
      </c>
      <c r="AI2" s="285"/>
      <c r="AJ2" s="285">
        <v>121</v>
      </c>
      <c r="AK2" s="285">
        <v>151</v>
      </c>
    </row>
    <row r="3" spans="1:50" ht="18" customHeight="1" thickBot="1">
      <c r="A3" s="16" t="s">
        <v>0</v>
      </c>
      <c r="B3" s="17">
        <v>1</v>
      </c>
      <c r="C3" s="230"/>
      <c r="D3" s="230"/>
      <c r="AC3" s="1" t="s">
        <v>14</v>
      </c>
    </row>
    <row r="4" spans="1:50" ht="16.8" thickTop="1" thickBot="1">
      <c r="A4" s="16" t="s">
        <v>2</v>
      </c>
      <c r="B4" s="17" t="s">
        <v>3</v>
      </c>
      <c r="F4" s="732" t="s">
        <v>73</v>
      </c>
      <c r="G4" s="733"/>
      <c r="H4" s="733"/>
      <c r="I4" s="733"/>
      <c r="J4" s="733"/>
      <c r="K4" s="733"/>
      <c r="L4" s="733"/>
      <c r="M4" s="733"/>
      <c r="N4" s="733"/>
      <c r="O4" s="733"/>
      <c r="P4" s="733"/>
      <c r="Q4" s="733"/>
      <c r="R4" s="733"/>
      <c r="S4" s="733"/>
      <c r="T4" s="733"/>
      <c r="U4" s="726" t="s">
        <v>893</v>
      </c>
      <c r="V4" s="729" t="s">
        <v>899</v>
      </c>
    </row>
    <row r="5" spans="1:50" ht="15.75" customHeight="1" thickBot="1">
      <c r="E5" s="61"/>
      <c r="F5" s="655" t="s">
        <v>75</v>
      </c>
      <c r="G5" s="529" t="s">
        <v>77</v>
      </c>
      <c r="H5" s="734" t="s">
        <v>76</v>
      </c>
      <c r="I5" s="735"/>
      <c r="J5" s="736"/>
      <c r="K5" s="350" t="s">
        <v>78</v>
      </c>
      <c r="L5" s="734" t="s">
        <v>79</v>
      </c>
      <c r="M5" s="736"/>
      <c r="N5" s="248" t="s">
        <v>369</v>
      </c>
      <c r="O5" s="734" t="s">
        <v>804</v>
      </c>
      <c r="P5" s="735"/>
      <c r="Q5" s="736"/>
      <c r="R5" s="737" t="s">
        <v>81</v>
      </c>
      <c r="S5" s="738"/>
      <c r="T5" s="587" t="s">
        <v>82</v>
      </c>
      <c r="U5" s="727"/>
      <c r="V5" s="730"/>
      <c r="AA5" s="50"/>
      <c r="AE5"/>
      <c r="AF5"/>
    </row>
    <row r="6" spans="1:50" ht="15.75" customHeight="1">
      <c r="F6" s="249" t="s">
        <v>85</v>
      </c>
      <c r="G6" s="221" t="s">
        <v>900</v>
      </c>
      <c r="H6" s="221" t="s">
        <v>86</v>
      </c>
      <c r="I6" s="221" t="s">
        <v>87</v>
      </c>
      <c r="J6" s="250" t="s">
        <v>88</v>
      </c>
      <c r="K6" s="251" t="s">
        <v>90</v>
      </c>
      <c r="L6" s="222" t="s">
        <v>91</v>
      </c>
      <c r="M6" s="251" t="s">
        <v>92</v>
      </c>
      <c r="N6" s="252" t="s">
        <v>370</v>
      </c>
      <c r="O6" s="490" t="s">
        <v>93</v>
      </c>
      <c r="P6" s="490" t="s">
        <v>802</v>
      </c>
      <c r="Q6" s="490" t="s">
        <v>803</v>
      </c>
      <c r="R6" s="368" t="s">
        <v>94</v>
      </c>
      <c r="S6" s="438" t="s">
        <v>95</v>
      </c>
      <c r="T6" s="588" t="s">
        <v>96</v>
      </c>
      <c r="U6" s="727"/>
      <c r="V6" s="730"/>
      <c r="AA6" s="50"/>
      <c r="AB6" s="1"/>
      <c r="AC6" s="1"/>
      <c r="AE6"/>
      <c r="AF6"/>
      <c r="AG6" s="77" t="s">
        <v>97</v>
      </c>
      <c r="AH6" s="77" t="s">
        <v>85</v>
      </c>
      <c r="AI6" s="77"/>
      <c r="AJ6" s="69" t="s">
        <v>86</v>
      </c>
      <c r="AK6" s="69" t="s">
        <v>87</v>
      </c>
      <c r="AL6" s="69" t="s">
        <v>88</v>
      </c>
      <c r="AM6" s="69" t="s">
        <v>90</v>
      </c>
      <c r="AN6" s="69" t="s">
        <v>91</v>
      </c>
      <c r="AO6" s="69" t="s">
        <v>92</v>
      </c>
      <c r="AP6" s="69" t="s">
        <v>370</v>
      </c>
      <c r="AQ6" s="69" t="s">
        <v>93</v>
      </c>
      <c r="AR6" s="69" t="s">
        <v>802</v>
      </c>
      <c r="AS6" s="69" t="s">
        <v>803</v>
      </c>
      <c r="AT6" s="69" t="s">
        <v>94</v>
      </c>
      <c r="AU6" s="69" t="s">
        <v>95</v>
      </c>
      <c r="AV6" s="69" t="s">
        <v>96</v>
      </c>
      <c r="AW6" s="1" t="s">
        <v>278</v>
      </c>
      <c r="AX6" s="1" t="s">
        <v>279</v>
      </c>
    </row>
    <row r="7" spans="1:50" ht="35.25" customHeight="1">
      <c r="A7" s="50" t="s">
        <v>40</v>
      </c>
      <c r="B7" s="223" t="s">
        <v>99</v>
      </c>
      <c r="C7" s="51" t="s">
        <v>280</v>
      </c>
      <c r="D7" s="223" t="s">
        <v>252</v>
      </c>
      <c r="E7" s="224" t="str">
        <f>IF(B3=1,"List Price","Net Price")</f>
        <v>List Price</v>
      </c>
      <c r="F7" s="309" t="s">
        <v>118</v>
      </c>
      <c r="G7" s="654" t="s">
        <v>901</v>
      </c>
      <c r="H7" s="304" t="s">
        <v>229</v>
      </c>
      <c r="I7" s="304" t="s">
        <v>120</v>
      </c>
      <c r="J7" s="304" t="s">
        <v>121</v>
      </c>
      <c r="K7" s="304" t="s">
        <v>108</v>
      </c>
      <c r="L7" s="304" t="s">
        <v>283</v>
      </c>
      <c r="M7" s="304" t="s">
        <v>371</v>
      </c>
      <c r="N7" s="304" t="s">
        <v>372</v>
      </c>
      <c r="O7" s="307" t="s">
        <v>805</v>
      </c>
      <c r="P7" s="307" t="s">
        <v>806</v>
      </c>
      <c r="Q7" s="307" t="s">
        <v>807</v>
      </c>
      <c r="R7" s="310" t="s">
        <v>112</v>
      </c>
      <c r="S7" s="367" t="s">
        <v>113</v>
      </c>
      <c r="T7" s="511" t="s">
        <v>373</v>
      </c>
      <c r="U7" s="728"/>
      <c r="V7" s="731"/>
      <c r="W7" s="1"/>
      <c r="AA7" s="1"/>
      <c r="AB7" s="1"/>
      <c r="AC7" s="1"/>
      <c r="AD7" t="s">
        <v>40</v>
      </c>
      <c r="AE7" t="s">
        <v>99</v>
      </c>
      <c r="AF7" t="s">
        <v>280</v>
      </c>
      <c r="AG7" s="299" t="s">
        <v>115</v>
      </c>
      <c r="AH7" s="299" t="s">
        <v>118</v>
      </c>
      <c r="AI7" s="299" t="s">
        <v>901</v>
      </c>
      <c r="AJ7" s="36" t="s">
        <v>119</v>
      </c>
      <c r="AK7" s="36" t="s">
        <v>120</v>
      </c>
      <c r="AL7" s="36" t="s">
        <v>121</v>
      </c>
      <c r="AM7" s="36" t="s">
        <v>108</v>
      </c>
      <c r="AN7" s="299" t="s">
        <v>283</v>
      </c>
      <c r="AO7" s="299" t="s">
        <v>284</v>
      </c>
      <c r="AP7" s="299" t="s">
        <v>374</v>
      </c>
      <c r="AQ7" s="299"/>
      <c r="AR7" s="299"/>
      <c r="AS7" s="299"/>
      <c r="AT7" s="299" t="s">
        <v>235</v>
      </c>
      <c r="AU7" s="299" t="s">
        <v>113</v>
      </c>
      <c r="AV7" s="299" t="s">
        <v>239</v>
      </c>
      <c r="AW7" s="1"/>
      <c r="AX7" s="1"/>
    </row>
    <row r="8" spans="1:50" ht="26.1" customHeight="1">
      <c r="A8" s="144" t="s">
        <v>375</v>
      </c>
      <c r="B8" s="266"/>
      <c r="C8" s="25"/>
      <c r="D8" s="25"/>
      <c r="E8" s="25"/>
      <c r="F8" s="240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567"/>
      <c r="V8" s="601"/>
      <c r="W8" s="1"/>
      <c r="AA8" s="1"/>
      <c r="AB8" s="1"/>
      <c r="AC8" s="1"/>
      <c r="AD8" t="s">
        <v>376</v>
      </c>
      <c r="AE8"/>
      <c r="AF8"/>
      <c r="AV8" s="227"/>
      <c r="AW8" s="1"/>
      <c r="AX8" s="1"/>
    </row>
    <row r="9" spans="1:50" ht="15.9" customHeight="1">
      <c r="A9" s="147" t="s">
        <v>377</v>
      </c>
      <c r="B9" s="92"/>
      <c r="C9" s="3"/>
      <c r="D9" s="3"/>
      <c r="E9" s="3"/>
      <c r="F9" s="241"/>
      <c r="G9" s="754"/>
      <c r="H9" s="31"/>
      <c r="I9" s="31"/>
      <c r="J9" s="47"/>
      <c r="K9" s="31"/>
      <c r="L9" s="31"/>
      <c r="M9" s="31"/>
      <c r="N9" s="31"/>
      <c r="O9" s="31"/>
      <c r="P9" s="31"/>
      <c r="Q9" s="31"/>
      <c r="R9" s="31"/>
      <c r="S9" s="3"/>
      <c r="T9" s="589"/>
      <c r="U9" s="602"/>
      <c r="V9" s="570"/>
      <c r="W9" s="1"/>
      <c r="AA9" s="1"/>
      <c r="AB9" s="1"/>
      <c r="AC9" s="1"/>
      <c r="AD9" t="s">
        <v>377</v>
      </c>
      <c r="AE9"/>
      <c r="AF9"/>
      <c r="AV9" s="227"/>
      <c r="AW9" s="1"/>
      <c r="AX9" s="1"/>
    </row>
    <row r="10" spans="1:50" ht="15.9" customHeight="1">
      <c r="A10" s="155" t="s">
        <v>378</v>
      </c>
      <c r="B10" s="157">
        <f t="shared" ref="B10:C16" si="0">AE10</f>
        <v>5</v>
      </c>
      <c r="C10" s="156" t="str">
        <f t="shared" si="0"/>
        <v>230V, 3 Ph</v>
      </c>
      <c r="D10" s="157" t="s">
        <v>116</v>
      </c>
      <c r="E10" s="170">
        <f t="shared" ref="E10:T16" si="1">IFERROR(AG10*$B$3*IF($B$4="Yes",1+$AC$1,1),AG10)</f>
        <v>8766</v>
      </c>
      <c r="F10" s="242">
        <f t="shared" si="1"/>
        <v>1100</v>
      </c>
      <c r="G10" s="159" t="s">
        <v>56</v>
      </c>
      <c r="H10" s="158">
        <f t="shared" si="1"/>
        <v>767.86800000000005</v>
      </c>
      <c r="I10" s="158">
        <f t="shared" si="1"/>
        <v>390.22800000000001</v>
      </c>
      <c r="J10" s="158">
        <f t="shared" si="1"/>
        <v>442.678</v>
      </c>
      <c r="K10" s="254">
        <f t="shared" si="1"/>
        <v>607</v>
      </c>
      <c r="L10" s="159">
        <f t="shared" si="1"/>
        <v>2747</v>
      </c>
      <c r="M10" s="159">
        <f t="shared" si="1"/>
        <v>1333</v>
      </c>
      <c r="N10" s="159" t="str">
        <f t="shared" si="1"/>
        <v>-</v>
      </c>
      <c r="O10" s="159" t="str">
        <f t="shared" si="1"/>
        <v>-</v>
      </c>
      <c r="P10" s="159" t="str">
        <f t="shared" si="1"/>
        <v>-</v>
      </c>
      <c r="Q10" s="159" t="str">
        <f t="shared" si="1"/>
        <v>-</v>
      </c>
      <c r="R10" s="158">
        <f t="shared" si="1"/>
        <v>1647.979</v>
      </c>
      <c r="S10" s="158">
        <f t="shared" si="1"/>
        <v>579</v>
      </c>
      <c r="T10" s="590">
        <f t="shared" si="1"/>
        <v>515</v>
      </c>
      <c r="U10" s="603" t="s">
        <v>887</v>
      </c>
      <c r="V10" s="572" t="s">
        <v>56</v>
      </c>
      <c r="W10" s="29"/>
      <c r="AA10" s="29"/>
      <c r="AB10" s="29"/>
      <c r="AC10" s="1"/>
      <c r="AD10" t="s">
        <v>378</v>
      </c>
      <c r="AE10">
        <v>5</v>
      </c>
      <c r="AF10" t="s">
        <v>379</v>
      </c>
      <c r="AG10" s="450">
        <v>8766</v>
      </c>
      <c r="AH10" s="450">
        <v>1100</v>
      </c>
      <c r="AI10" s="450">
        <v>786</v>
      </c>
      <c r="AJ10" s="450">
        <v>767.86800000000005</v>
      </c>
      <c r="AK10" s="450">
        <v>390.22800000000001</v>
      </c>
      <c r="AL10" s="450">
        <v>442.678</v>
      </c>
      <c r="AM10" s="450">
        <v>607</v>
      </c>
      <c r="AN10" s="450">
        <v>2747</v>
      </c>
      <c r="AO10" s="450">
        <v>1333</v>
      </c>
      <c r="AP10" s="450" t="s">
        <v>56</v>
      </c>
      <c r="AQ10" s="450" t="s">
        <v>56</v>
      </c>
      <c r="AR10" s="450" t="s">
        <v>56</v>
      </c>
      <c r="AS10" s="450" t="s">
        <v>56</v>
      </c>
      <c r="AT10" s="450">
        <v>1647.979</v>
      </c>
      <c r="AU10" s="450">
        <v>579</v>
      </c>
      <c r="AV10" s="450">
        <v>515</v>
      </c>
      <c r="AW10" s="164"/>
      <c r="AX10" s="164"/>
    </row>
    <row r="11" spans="1:50" ht="15.9" customHeight="1">
      <c r="A11" s="161" t="s">
        <v>380</v>
      </c>
      <c r="B11" s="163">
        <f t="shared" si="0"/>
        <v>7.5</v>
      </c>
      <c r="C11" s="162" t="str">
        <f t="shared" si="0"/>
        <v>230V, 3 Ph</v>
      </c>
      <c r="D11" s="163" t="s">
        <v>192</v>
      </c>
      <c r="E11" s="164">
        <f t="shared" si="1"/>
        <v>10178</v>
      </c>
      <c r="F11" s="243">
        <f t="shared" si="1"/>
        <v>1152</v>
      </c>
      <c r="G11" s="168" t="s">
        <v>56</v>
      </c>
      <c r="H11" s="165">
        <f t="shared" si="1"/>
        <v>767.86800000000005</v>
      </c>
      <c r="I11" s="165">
        <f t="shared" si="1"/>
        <v>390.22800000000001</v>
      </c>
      <c r="J11" s="166">
        <f t="shared" si="1"/>
        <v>442.678</v>
      </c>
      <c r="K11" s="159">
        <f t="shared" si="1"/>
        <v>607</v>
      </c>
      <c r="L11" s="167">
        <f t="shared" si="1"/>
        <v>2808</v>
      </c>
      <c r="M11" s="168">
        <f t="shared" si="1"/>
        <v>1458</v>
      </c>
      <c r="N11" s="168" t="str">
        <f t="shared" si="1"/>
        <v>-</v>
      </c>
      <c r="O11" s="168" t="str">
        <f t="shared" si="1"/>
        <v>-</v>
      </c>
      <c r="P11" s="168" t="str">
        <f t="shared" si="1"/>
        <v>-</v>
      </c>
      <c r="Q11" s="168" t="str">
        <f t="shared" si="1"/>
        <v>-</v>
      </c>
      <c r="R11" s="165">
        <f t="shared" si="1"/>
        <v>1647.979</v>
      </c>
      <c r="S11" s="165">
        <f t="shared" si="1"/>
        <v>579</v>
      </c>
      <c r="T11" s="591">
        <f t="shared" si="1"/>
        <v>515</v>
      </c>
      <c r="U11" s="604" t="s">
        <v>887</v>
      </c>
      <c r="V11" s="574" t="s">
        <v>56</v>
      </c>
      <c r="W11" s="1"/>
      <c r="AA11" s="1"/>
      <c r="AB11" s="1"/>
      <c r="AC11" s="20"/>
      <c r="AD11" t="s">
        <v>380</v>
      </c>
      <c r="AE11">
        <v>7.5</v>
      </c>
      <c r="AF11" t="s">
        <v>379</v>
      </c>
      <c r="AG11" s="450">
        <v>10178</v>
      </c>
      <c r="AH11" s="450">
        <v>1152</v>
      </c>
      <c r="AI11" s="450">
        <v>842</v>
      </c>
      <c r="AJ11" s="450">
        <v>767.86800000000005</v>
      </c>
      <c r="AK11" s="450">
        <v>390.22800000000001</v>
      </c>
      <c r="AL11" s="450">
        <v>442.678</v>
      </c>
      <c r="AM11" s="450">
        <v>607</v>
      </c>
      <c r="AN11" s="450">
        <v>2808</v>
      </c>
      <c r="AO11" s="450">
        <v>1458</v>
      </c>
      <c r="AP11" s="450" t="s">
        <v>56</v>
      </c>
      <c r="AQ11" s="450" t="s">
        <v>56</v>
      </c>
      <c r="AR11" s="450" t="s">
        <v>56</v>
      </c>
      <c r="AS11" s="450" t="s">
        <v>56</v>
      </c>
      <c r="AT11" s="450">
        <v>1647.979</v>
      </c>
      <c r="AU11" s="450">
        <v>579</v>
      </c>
      <c r="AV11" s="450">
        <v>515</v>
      </c>
      <c r="AW11" s="164"/>
      <c r="AX11" s="164"/>
    </row>
    <row r="12" spans="1:50" ht="15.9" customHeight="1">
      <c r="A12" s="155" t="s">
        <v>381</v>
      </c>
      <c r="B12" s="157">
        <f t="shared" si="0"/>
        <v>10</v>
      </c>
      <c r="C12" s="156" t="str">
        <f t="shared" si="0"/>
        <v>230V, 3 Ph</v>
      </c>
      <c r="D12" s="157" t="s">
        <v>168</v>
      </c>
      <c r="E12" s="170">
        <f t="shared" si="1"/>
        <v>10330</v>
      </c>
      <c r="F12" s="242">
        <f t="shared" si="1"/>
        <v>1165</v>
      </c>
      <c r="G12" s="159" t="s">
        <v>56</v>
      </c>
      <c r="H12" s="158">
        <f t="shared" si="1"/>
        <v>767.86800000000005</v>
      </c>
      <c r="I12" s="158">
        <f t="shared" si="1"/>
        <v>390.22800000000001</v>
      </c>
      <c r="J12" s="171">
        <f t="shared" si="1"/>
        <v>442.678</v>
      </c>
      <c r="K12" s="254">
        <f t="shared" si="1"/>
        <v>607</v>
      </c>
      <c r="L12" s="172">
        <f t="shared" si="1"/>
        <v>2956</v>
      </c>
      <c r="M12" s="159">
        <f t="shared" si="1"/>
        <v>1581</v>
      </c>
      <c r="N12" s="159" t="str">
        <f t="shared" si="1"/>
        <v>-</v>
      </c>
      <c r="O12" s="159" t="str">
        <f t="shared" si="1"/>
        <v>-</v>
      </c>
      <c r="P12" s="159" t="str">
        <f t="shared" si="1"/>
        <v>-</v>
      </c>
      <c r="Q12" s="159" t="str">
        <f t="shared" si="1"/>
        <v>-</v>
      </c>
      <c r="R12" s="158">
        <f t="shared" si="1"/>
        <v>1647.979</v>
      </c>
      <c r="S12" s="158">
        <f t="shared" si="1"/>
        <v>579</v>
      </c>
      <c r="T12" s="590">
        <f t="shared" si="1"/>
        <v>515</v>
      </c>
      <c r="U12" s="605" t="s">
        <v>887</v>
      </c>
      <c r="V12" s="572" t="s">
        <v>56</v>
      </c>
      <c r="W12" s="1"/>
      <c r="AA12" s="1"/>
      <c r="AB12" s="1"/>
      <c r="AC12" s="20"/>
      <c r="AD12" t="s">
        <v>381</v>
      </c>
      <c r="AE12">
        <v>10</v>
      </c>
      <c r="AF12" t="s">
        <v>379</v>
      </c>
      <c r="AG12" s="450">
        <v>10330</v>
      </c>
      <c r="AH12" s="450">
        <v>1165</v>
      </c>
      <c r="AI12" s="450">
        <v>1126</v>
      </c>
      <c r="AJ12" s="450">
        <v>767.86800000000005</v>
      </c>
      <c r="AK12" s="450">
        <v>390.22800000000001</v>
      </c>
      <c r="AL12" s="450">
        <v>442.678</v>
      </c>
      <c r="AM12" s="450">
        <v>607</v>
      </c>
      <c r="AN12" s="450">
        <v>2956</v>
      </c>
      <c r="AO12" s="450">
        <v>1581</v>
      </c>
      <c r="AP12" s="450" t="s">
        <v>56</v>
      </c>
      <c r="AQ12" s="450" t="s">
        <v>56</v>
      </c>
      <c r="AR12" s="450" t="s">
        <v>56</v>
      </c>
      <c r="AS12" s="450" t="s">
        <v>56</v>
      </c>
      <c r="AT12" s="450">
        <v>1647.979</v>
      </c>
      <c r="AU12" s="450">
        <v>579</v>
      </c>
      <c r="AV12" s="450">
        <v>515</v>
      </c>
      <c r="AW12" s="164"/>
      <c r="AX12" s="164"/>
    </row>
    <row r="13" spans="1:50" ht="15.9" customHeight="1">
      <c r="A13" s="161" t="s">
        <v>382</v>
      </c>
      <c r="B13" s="163">
        <f t="shared" si="0"/>
        <v>15</v>
      </c>
      <c r="C13" s="162" t="str">
        <f t="shared" si="0"/>
        <v>230V, 3 Ph</v>
      </c>
      <c r="D13" s="163" t="s">
        <v>150</v>
      </c>
      <c r="E13" s="164">
        <f t="shared" si="1"/>
        <v>10755</v>
      </c>
      <c r="F13" s="243">
        <f t="shared" si="1"/>
        <v>1165</v>
      </c>
      <c r="G13" s="168" t="s">
        <v>56</v>
      </c>
      <c r="H13" s="165">
        <f t="shared" si="1"/>
        <v>767.86800000000005</v>
      </c>
      <c r="I13" s="165">
        <f t="shared" si="1"/>
        <v>390.22800000000001</v>
      </c>
      <c r="J13" s="166">
        <f t="shared" si="1"/>
        <v>442.678</v>
      </c>
      <c r="K13" s="159">
        <f t="shared" si="1"/>
        <v>607</v>
      </c>
      <c r="L13" s="167">
        <f t="shared" si="1"/>
        <v>3319</v>
      </c>
      <c r="M13" s="168">
        <f t="shared" si="1"/>
        <v>1623</v>
      </c>
      <c r="N13" s="168" t="str">
        <f t="shared" si="1"/>
        <v>-</v>
      </c>
      <c r="O13" s="168" t="str">
        <f t="shared" si="1"/>
        <v>-</v>
      </c>
      <c r="P13" s="168" t="str">
        <f t="shared" si="1"/>
        <v>-</v>
      </c>
      <c r="Q13" s="168" t="str">
        <f t="shared" si="1"/>
        <v>-</v>
      </c>
      <c r="R13" s="165">
        <f t="shared" si="1"/>
        <v>1647.979</v>
      </c>
      <c r="S13" s="165">
        <f t="shared" si="1"/>
        <v>579</v>
      </c>
      <c r="T13" s="591">
        <f t="shared" si="1"/>
        <v>515</v>
      </c>
      <c r="U13" s="604" t="s">
        <v>887</v>
      </c>
      <c r="V13" s="574" t="s">
        <v>56</v>
      </c>
      <c r="W13" s="1"/>
      <c r="AA13" s="1"/>
      <c r="AB13" s="1"/>
      <c r="AC13" s="20"/>
      <c r="AD13" t="s">
        <v>382</v>
      </c>
      <c r="AE13">
        <v>15</v>
      </c>
      <c r="AF13" t="s">
        <v>379</v>
      </c>
      <c r="AG13" s="450">
        <v>10755</v>
      </c>
      <c r="AH13" s="450">
        <v>1165</v>
      </c>
      <c r="AI13" s="450">
        <v>1678</v>
      </c>
      <c r="AJ13" s="450">
        <v>767.86800000000005</v>
      </c>
      <c r="AK13" s="450">
        <v>390.22800000000001</v>
      </c>
      <c r="AL13" s="450">
        <v>442.678</v>
      </c>
      <c r="AM13" s="450">
        <v>607</v>
      </c>
      <c r="AN13" s="450">
        <v>3319</v>
      </c>
      <c r="AO13" s="450">
        <v>1623</v>
      </c>
      <c r="AP13" s="450" t="s">
        <v>56</v>
      </c>
      <c r="AQ13" s="450" t="s">
        <v>56</v>
      </c>
      <c r="AR13" s="450" t="s">
        <v>56</v>
      </c>
      <c r="AS13" s="450" t="s">
        <v>56</v>
      </c>
      <c r="AT13" s="450">
        <v>1647.979</v>
      </c>
      <c r="AU13" s="450">
        <v>579</v>
      </c>
      <c r="AV13" s="450">
        <v>515</v>
      </c>
      <c r="AW13" s="164"/>
      <c r="AX13" s="164"/>
    </row>
    <row r="14" spans="1:50" ht="15.9" customHeight="1">
      <c r="A14" s="155" t="s">
        <v>383</v>
      </c>
      <c r="B14" s="157">
        <f t="shared" si="0"/>
        <v>20</v>
      </c>
      <c r="C14" s="156" t="str">
        <f t="shared" si="0"/>
        <v>230V, 3 Ph</v>
      </c>
      <c r="D14" s="157" t="s">
        <v>177</v>
      </c>
      <c r="E14" s="170">
        <f t="shared" si="1"/>
        <v>11143</v>
      </c>
      <c r="F14" s="242">
        <f t="shared" si="1"/>
        <v>1202</v>
      </c>
      <c r="G14" s="159" t="s">
        <v>56</v>
      </c>
      <c r="H14" s="158">
        <f t="shared" si="1"/>
        <v>767.86800000000005</v>
      </c>
      <c r="I14" s="158">
        <f t="shared" si="1"/>
        <v>390.22800000000001</v>
      </c>
      <c r="J14" s="171">
        <f t="shared" si="1"/>
        <v>442.678</v>
      </c>
      <c r="K14" s="254">
        <f t="shared" si="1"/>
        <v>607</v>
      </c>
      <c r="L14" s="159">
        <f t="shared" si="1"/>
        <v>3656</v>
      </c>
      <c r="M14" s="159">
        <f t="shared" si="1"/>
        <v>1794</v>
      </c>
      <c r="N14" s="159" t="str">
        <f t="shared" si="1"/>
        <v>-</v>
      </c>
      <c r="O14" s="159" t="str">
        <f t="shared" si="1"/>
        <v>-</v>
      </c>
      <c r="P14" s="159" t="str">
        <f t="shared" si="1"/>
        <v>-</v>
      </c>
      <c r="Q14" s="159" t="str">
        <f t="shared" si="1"/>
        <v>-</v>
      </c>
      <c r="R14" s="158">
        <f t="shared" si="1"/>
        <v>1647.979</v>
      </c>
      <c r="S14" s="158">
        <f t="shared" si="1"/>
        <v>579</v>
      </c>
      <c r="T14" s="590">
        <f t="shared" si="1"/>
        <v>515</v>
      </c>
      <c r="U14" s="603" t="s">
        <v>887</v>
      </c>
      <c r="V14" s="572" t="s">
        <v>56</v>
      </c>
      <c r="W14" s="1"/>
      <c r="AA14" s="1"/>
      <c r="AB14" s="1"/>
      <c r="AC14" s="20"/>
      <c r="AD14" t="s">
        <v>383</v>
      </c>
      <c r="AE14">
        <v>20</v>
      </c>
      <c r="AF14" t="s">
        <v>379</v>
      </c>
      <c r="AG14" s="450">
        <v>11143</v>
      </c>
      <c r="AH14" s="450">
        <v>1202</v>
      </c>
      <c r="AI14" s="450">
        <v>2055</v>
      </c>
      <c r="AJ14" s="450">
        <v>767.86800000000005</v>
      </c>
      <c r="AK14" s="450">
        <v>390.22800000000001</v>
      </c>
      <c r="AL14" s="450">
        <v>442.678</v>
      </c>
      <c r="AM14" s="450">
        <v>607</v>
      </c>
      <c r="AN14" s="450">
        <v>3656</v>
      </c>
      <c r="AO14" s="450">
        <v>1794</v>
      </c>
      <c r="AP14" s="450" t="s">
        <v>56</v>
      </c>
      <c r="AQ14" s="450" t="s">
        <v>56</v>
      </c>
      <c r="AR14" s="450" t="s">
        <v>56</v>
      </c>
      <c r="AS14" s="450" t="s">
        <v>56</v>
      </c>
      <c r="AT14" s="450">
        <v>1647.979</v>
      </c>
      <c r="AU14" s="450">
        <v>579</v>
      </c>
      <c r="AV14" s="450">
        <v>515</v>
      </c>
      <c r="AW14" s="164"/>
      <c r="AX14" s="164"/>
    </row>
    <row r="15" spans="1:50" ht="15.9" customHeight="1">
      <c r="A15" s="161" t="s">
        <v>384</v>
      </c>
      <c r="B15" s="163">
        <f t="shared" si="0"/>
        <v>25</v>
      </c>
      <c r="C15" s="162" t="str">
        <f t="shared" si="0"/>
        <v>230V, 3 Ph</v>
      </c>
      <c r="D15" s="163" t="s">
        <v>385</v>
      </c>
      <c r="E15" s="164">
        <f t="shared" si="1"/>
        <v>12101</v>
      </c>
      <c r="F15" s="243">
        <f t="shared" si="1"/>
        <v>1202</v>
      </c>
      <c r="G15" s="168" t="s">
        <v>56</v>
      </c>
      <c r="H15" s="165">
        <f t="shared" si="1"/>
        <v>767.86800000000005</v>
      </c>
      <c r="I15" s="165">
        <f t="shared" si="1"/>
        <v>390.22800000000001</v>
      </c>
      <c r="J15" s="166">
        <f t="shared" si="1"/>
        <v>442.678</v>
      </c>
      <c r="K15" s="159">
        <f t="shared" si="1"/>
        <v>607</v>
      </c>
      <c r="L15" s="168">
        <f t="shared" si="1"/>
        <v>3775</v>
      </c>
      <c r="M15" s="168">
        <f t="shared" si="1"/>
        <v>2346</v>
      </c>
      <c r="N15" s="168" t="str">
        <f t="shared" si="1"/>
        <v>-</v>
      </c>
      <c r="O15" s="168" t="str">
        <f t="shared" si="1"/>
        <v>-</v>
      </c>
      <c r="P15" s="168" t="str">
        <f t="shared" si="1"/>
        <v>-</v>
      </c>
      <c r="Q15" s="168" t="str">
        <f t="shared" si="1"/>
        <v>-</v>
      </c>
      <c r="R15" s="165">
        <f t="shared" si="1"/>
        <v>1647.979</v>
      </c>
      <c r="S15" s="165">
        <f t="shared" si="1"/>
        <v>579</v>
      </c>
      <c r="T15" s="591">
        <f t="shared" si="1"/>
        <v>515</v>
      </c>
      <c r="U15" s="606" t="s">
        <v>887</v>
      </c>
      <c r="V15" s="574" t="s">
        <v>56</v>
      </c>
      <c r="W15" s="1"/>
      <c r="AA15" s="1"/>
      <c r="AB15" s="1"/>
      <c r="AC15" s="20"/>
      <c r="AD15" t="s">
        <v>384</v>
      </c>
      <c r="AE15">
        <v>25</v>
      </c>
      <c r="AF15" t="s">
        <v>379</v>
      </c>
      <c r="AG15" s="450">
        <v>12101</v>
      </c>
      <c r="AH15" s="450">
        <v>1202</v>
      </c>
      <c r="AI15" s="450">
        <v>2089</v>
      </c>
      <c r="AJ15" s="450">
        <v>767.86800000000005</v>
      </c>
      <c r="AK15" s="450">
        <v>390.22800000000001</v>
      </c>
      <c r="AL15" s="450">
        <v>442.678</v>
      </c>
      <c r="AM15" s="450">
        <v>607</v>
      </c>
      <c r="AN15" s="450">
        <v>3775</v>
      </c>
      <c r="AO15" s="450">
        <v>2346</v>
      </c>
      <c r="AP15" s="450" t="s">
        <v>56</v>
      </c>
      <c r="AQ15" s="450" t="s">
        <v>56</v>
      </c>
      <c r="AR15" s="450" t="s">
        <v>56</v>
      </c>
      <c r="AS15" s="450" t="s">
        <v>56</v>
      </c>
      <c r="AT15" s="450">
        <v>1647.979</v>
      </c>
      <c r="AU15" s="450">
        <v>579</v>
      </c>
      <c r="AV15" s="450">
        <v>515</v>
      </c>
      <c r="AW15" s="164"/>
      <c r="AX15" s="164"/>
    </row>
    <row r="16" spans="1:50" ht="15.9" customHeight="1">
      <c r="A16" s="155" t="s">
        <v>386</v>
      </c>
      <c r="B16" s="157">
        <f t="shared" si="0"/>
        <v>30</v>
      </c>
      <c r="C16" s="156" t="str">
        <f t="shared" si="0"/>
        <v>230V, 3 Ph</v>
      </c>
      <c r="D16" s="157" t="s">
        <v>181</v>
      </c>
      <c r="E16" s="170">
        <f t="shared" si="1"/>
        <v>13512</v>
      </c>
      <c r="F16" s="242">
        <f t="shared" si="1"/>
        <v>1502</v>
      </c>
      <c r="G16" s="159" t="s">
        <v>56</v>
      </c>
      <c r="H16" s="158">
        <f t="shared" si="1"/>
        <v>767.86800000000005</v>
      </c>
      <c r="I16" s="158">
        <f t="shared" si="1"/>
        <v>390.22800000000001</v>
      </c>
      <c r="J16" s="171">
        <f t="shared" si="1"/>
        <v>442.678</v>
      </c>
      <c r="K16" s="254">
        <f t="shared" si="1"/>
        <v>607</v>
      </c>
      <c r="L16" s="159">
        <f t="shared" si="1"/>
        <v>4075</v>
      </c>
      <c r="M16" s="159">
        <f t="shared" si="1"/>
        <v>2829</v>
      </c>
      <c r="N16" s="159" t="str">
        <f t="shared" si="1"/>
        <v>-</v>
      </c>
      <c r="O16" s="159" t="str">
        <f t="shared" si="1"/>
        <v>-</v>
      </c>
      <c r="P16" s="159" t="str">
        <f t="shared" si="1"/>
        <v>-</v>
      </c>
      <c r="Q16" s="159" t="str">
        <f t="shared" si="1"/>
        <v>-</v>
      </c>
      <c r="R16" s="158">
        <f t="shared" si="1"/>
        <v>1647.979</v>
      </c>
      <c r="S16" s="158">
        <f t="shared" si="1"/>
        <v>579</v>
      </c>
      <c r="T16" s="590">
        <f t="shared" si="1"/>
        <v>515</v>
      </c>
      <c r="U16" s="603" t="s">
        <v>887</v>
      </c>
      <c r="V16" s="572" t="s">
        <v>56</v>
      </c>
      <c r="W16" s="1"/>
      <c r="AA16" s="1"/>
      <c r="AB16" s="1"/>
      <c r="AC16" s="1"/>
      <c r="AD16" t="s">
        <v>386</v>
      </c>
      <c r="AE16">
        <v>30</v>
      </c>
      <c r="AF16" t="s">
        <v>379</v>
      </c>
      <c r="AG16" s="450">
        <v>13512</v>
      </c>
      <c r="AH16" s="450">
        <v>1502</v>
      </c>
      <c r="AI16" s="450">
        <v>2504</v>
      </c>
      <c r="AJ16" s="450">
        <v>767.86800000000005</v>
      </c>
      <c r="AK16" s="450">
        <v>390.22800000000001</v>
      </c>
      <c r="AL16" s="450">
        <v>442.678</v>
      </c>
      <c r="AM16" s="450">
        <v>607</v>
      </c>
      <c r="AN16" s="450">
        <v>4075</v>
      </c>
      <c r="AO16" s="450">
        <v>2829</v>
      </c>
      <c r="AP16" s="450" t="s">
        <v>56</v>
      </c>
      <c r="AQ16" s="450" t="s">
        <v>56</v>
      </c>
      <c r="AR16" s="450" t="s">
        <v>56</v>
      </c>
      <c r="AS16" s="450" t="s">
        <v>56</v>
      </c>
      <c r="AT16" s="450">
        <v>1647.979</v>
      </c>
      <c r="AU16" s="450">
        <v>579</v>
      </c>
      <c r="AV16" s="450">
        <v>515</v>
      </c>
      <c r="AW16" s="164"/>
      <c r="AX16" s="164"/>
    </row>
    <row r="17" spans="1:50" ht="26.1" customHeight="1">
      <c r="A17" s="144" t="s">
        <v>387</v>
      </c>
      <c r="B17" s="266"/>
      <c r="C17" s="25"/>
      <c r="D17" s="25"/>
      <c r="E17" s="25"/>
      <c r="F17" s="244"/>
      <c r="G17" s="755"/>
      <c r="H17" s="40"/>
      <c r="I17" s="40"/>
      <c r="J17" s="46"/>
      <c r="K17" s="40"/>
      <c r="L17" s="40"/>
      <c r="M17" s="40"/>
      <c r="N17" s="40"/>
      <c r="O17" s="40"/>
      <c r="P17" s="40"/>
      <c r="Q17" s="40"/>
      <c r="R17" s="40"/>
      <c r="S17" s="25"/>
      <c r="T17" s="240"/>
      <c r="U17" s="607"/>
      <c r="V17" s="575"/>
      <c r="W17" s="1"/>
      <c r="AA17" s="1"/>
      <c r="AB17" s="1"/>
      <c r="AC17" s="1"/>
      <c r="AD17" t="s">
        <v>388</v>
      </c>
      <c r="AE17"/>
      <c r="AF17"/>
      <c r="AG17" s="450"/>
      <c r="AH17" s="450"/>
      <c r="AI17" s="450"/>
      <c r="AJ17" s="450"/>
      <c r="AK17" s="450"/>
      <c r="AL17" s="450"/>
      <c r="AM17" s="450"/>
      <c r="AN17" s="450"/>
      <c r="AO17" s="450"/>
      <c r="AP17" s="450"/>
      <c r="AQ17" s="450"/>
      <c r="AR17" s="450"/>
      <c r="AS17" s="450"/>
      <c r="AT17" s="450"/>
      <c r="AU17" s="450"/>
      <c r="AV17" s="450"/>
      <c r="AW17" s="1"/>
      <c r="AX17" s="1"/>
    </row>
    <row r="18" spans="1:50" ht="15.9" customHeight="1">
      <c r="A18" s="147" t="s">
        <v>389</v>
      </c>
      <c r="B18" s="264"/>
      <c r="C18" s="3"/>
      <c r="D18" s="3"/>
      <c r="E18" s="3"/>
      <c r="F18" s="241"/>
      <c r="G18" s="754"/>
      <c r="H18" s="31"/>
      <c r="I18" s="31"/>
      <c r="J18" s="47"/>
      <c r="K18" s="31"/>
      <c r="L18" s="31"/>
      <c r="M18" s="31"/>
      <c r="N18" s="31"/>
      <c r="O18" s="31"/>
      <c r="P18" s="31"/>
      <c r="Q18" s="31"/>
      <c r="R18" s="31"/>
      <c r="S18" s="3"/>
      <c r="T18" s="589"/>
      <c r="U18" s="602"/>
      <c r="V18" s="570"/>
      <c r="AD18" t="s">
        <v>389</v>
      </c>
      <c r="AE18"/>
      <c r="AF18"/>
      <c r="AG18" s="450"/>
      <c r="AH18" s="450"/>
      <c r="AI18" s="450"/>
      <c r="AJ18" s="450"/>
      <c r="AK18" s="450"/>
      <c r="AL18" s="450"/>
      <c r="AM18" s="450"/>
      <c r="AN18" s="450"/>
      <c r="AO18" s="450"/>
      <c r="AP18" s="450"/>
      <c r="AQ18" s="450"/>
      <c r="AR18" s="450"/>
      <c r="AS18" s="450"/>
      <c r="AT18" s="450"/>
      <c r="AU18" s="450"/>
      <c r="AV18" s="450"/>
    </row>
    <row r="19" spans="1:50" ht="15.9" customHeight="1">
      <c r="A19" s="155" t="s">
        <v>390</v>
      </c>
      <c r="B19" s="157">
        <f t="shared" ref="B19:C24" si="2">AE19</f>
        <v>5</v>
      </c>
      <c r="C19" s="156" t="str">
        <f t="shared" si="2"/>
        <v>460V, 3 Ph</v>
      </c>
      <c r="D19" s="351" t="s">
        <v>129</v>
      </c>
      <c r="E19" s="170">
        <f t="shared" ref="E19:T24" si="3">IFERROR(AG19*$B$3*IF($B$4="Yes",1+$AC$1,1),AG19)</f>
        <v>9477</v>
      </c>
      <c r="F19" s="242">
        <f t="shared" si="3"/>
        <v>1100</v>
      </c>
      <c r="G19" s="159" t="s">
        <v>56</v>
      </c>
      <c r="H19" s="158">
        <f t="shared" si="3"/>
        <v>767.86800000000005</v>
      </c>
      <c r="I19" s="158">
        <f t="shared" si="3"/>
        <v>390.22800000000001</v>
      </c>
      <c r="J19" s="171">
        <f t="shared" si="3"/>
        <v>442.678</v>
      </c>
      <c r="K19" s="254">
        <f t="shared" si="3"/>
        <v>607</v>
      </c>
      <c r="L19" s="158">
        <f t="shared" si="3"/>
        <v>2472</v>
      </c>
      <c r="M19" s="159">
        <f t="shared" si="3"/>
        <v>1264</v>
      </c>
      <c r="N19" s="159" t="str">
        <f t="shared" si="3"/>
        <v>-</v>
      </c>
      <c r="O19" s="159" t="str">
        <f t="shared" si="3"/>
        <v>-</v>
      </c>
      <c r="P19" s="159" t="str">
        <f t="shared" si="3"/>
        <v>-</v>
      </c>
      <c r="Q19" s="159" t="str">
        <f t="shared" si="3"/>
        <v>-</v>
      </c>
      <c r="R19" s="158">
        <f t="shared" si="3"/>
        <v>1648</v>
      </c>
      <c r="S19" s="158">
        <f t="shared" si="3"/>
        <v>579</v>
      </c>
      <c r="T19" s="590">
        <f t="shared" si="3"/>
        <v>515</v>
      </c>
      <c r="U19" s="603" t="s">
        <v>887</v>
      </c>
      <c r="V19" s="572" t="s">
        <v>56</v>
      </c>
      <c r="AC19" s="1"/>
      <c r="AD19" t="s">
        <v>390</v>
      </c>
      <c r="AE19">
        <v>5</v>
      </c>
      <c r="AF19" t="s">
        <v>391</v>
      </c>
      <c r="AG19" s="450">
        <v>9477</v>
      </c>
      <c r="AH19" s="450">
        <v>1100</v>
      </c>
      <c r="AI19" s="450">
        <v>786</v>
      </c>
      <c r="AJ19" s="450">
        <v>767.86800000000005</v>
      </c>
      <c r="AK19" s="450">
        <v>390.22800000000001</v>
      </c>
      <c r="AL19" s="450">
        <v>442.678</v>
      </c>
      <c r="AM19" s="450">
        <v>607</v>
      </c>
      <c r="AN19" s="450">
        <v>2472</v>
      </c>
      <c r="AO19" s="450">
        <v>1264</v>
      </c>
      <c r="AP19" s="450" t="s">
        <v>56</v>
      </c>
      <c r="AQ19" s="450" t="s">
        <v>56</v>
      </c>
      <c r="AR19" s="450" t="s">
        <v>56</v>
      </c>
      <c r="AS19" s="450" t="s">
        <v>56</v>
      </c>
      <c r="AT19" s="450">
        <v>1648</v>
      </c>
      <c r="AU19" s="450">
        <v>579</v>
      </c>
      <c r="AV19" s="450">
        <v>515</v>
      </c>
      <c r="AW19" s="164"/>
      <c r="AX19" s="164"/>
    </row>
    <row r="20" spans="1:50" ht="15.9" customHeight="1">
      <c r="A20" s="161" t="s">
        <v>392</v>
      </c>
      <c r="B20" s="163">
        <f t="shared" si="2"/>
        <v>7.5</v>
      </c>
      <c r="C20" s="162" t="str">
        <f t="shared" si="2"/>
        <v>460V, 3 Ph</v>
      </c>
      <c r="D20" s="163" t="s">
        <v>160</v>
      </c>
      <c r="E20" s="164">
        <f t="shared" si="3"/>
        <v>10690</v>
      </c>
      <c r="F20" s="243">
        <f t="shared" si="3"/>
        <v>1152</v>
      </c>
      <c r="G20" s="168" t="s">
        <v>56</v>
      </c>
      <c r="H20" s="165">
        <f t="shared" si="3"/>
        <v>767.86800000000005</v>
      </c>
      <c r="I20" s="165">
        <f t="shared" si="3"/>
        <v>390.22800000000001</v>
      </c>
      <c r="J20" s="166">
        <f t="shared" si="3"/>
        <v>442.678</v>
      </c>
      <c r="K20" s="159">
        <f t="shared" si="3"/>
        <v>607</v>
      </c>
      <c r="L20" s="165">
        <f t="shared" si="3"/>
        <v>2564</v>
      </c>
      <c r="M20" s="168">
        <f t="shared" si="3"/>
        <v>1298</v>
      </c>
      <c r="N20" s="168" t="str">
        <f t="shared" si="3"/>
        <v>-</v>
      </c>
      <c r="O20" s="168" t="str">
        <f t="shared" si="3"/>
        <v>-</v>
      </c>
      <c r="P20" s="168" t="str">
        <f t="shared" si="3"/>
        <v>-</v>
      </c>
      <c r="Q20" s="168" t="str">
        <f t="shared" si="3"/>
        <v>-</v>
      </c>
      <c r="R20" s="165">
        <f t="shared" si="3"/>
        <v>1648</v>
      </c>
      <c r="S20" s="165">
        <f t="shared" si="3"/>
        <v>579</v>
      </c>
      <c r="T20" s="591">
        <f t="shared" si="3"/>
        <v>515</v>
      </c>
      <c r="U20" s="606" t="s">
        <v>887</v>
      </c>
      <c r="V20" s="574" t="s">
        <v>56</v>
      </c>
      <c r="AC20" s="1"/>
      <c r="AD20" t="s">
        <v>392</v>
      </c>
      <c r="AE20">
        <v>7.5</v>
      </c>
      <c r="AF20" t="s">
        <v>391</v>
      </c>
      <c r="AG20" s="450">
        <v>10690</v>
      </c>
      <c r="AH20" s="450">
        <v>1152</v>
      </c>
      <c r="AI20" s="450">
        <v>842</v>
      </c>
      <c r="AJ20" s="450">
        <v>767.86800000000005</v>
      </c>
      <c r="AK20" s="450">
        <v>390.22800000000001</v>
      </c>
      <c r="AL20" s="450">
        <v>442.678</v>
      </c>
      <c r="AM20" s="450">
        <v>607</v>
      </c>
      <c r="AN20" s="450">
        <v>2564</v>
      </c>
      <c r="AO20" s="450">
        <v>1298</v>
      </c>
      <c r="AP20" s="450" t="s">
        <v>56</v>
      </c>
      <c r="AQ20" s="450" t="s">
        <v>56</v>
      </c>
      <c r="AR20" s="450" t="s">
        <v>56</v>
      </c>
      <c r="AS20" s="450" t="s">
        <v>56</v>
      </c>
      <c r="AT20" s="450">
        <v>1648</v>
      </c>
      <c r="AU20" s="450">
        <v>579</v>
      </c>
      <c r="AV20" s="450">
        <v>515</v>
      </c>
      <c r="AW20" s="164"/>
      <c r="AX20" s="164"/>
    </row>
    <row r="21" spans="1:50" ht="15.9" customHeight="1">
      <c r="A21" s="155" t="s">
        <v>393</v>
      </c>
      <c r="B21" s="157">
        <f t="shared" si="2"/>
        <v>10</v>
      </c>
      <c r="C21" s="156" t="str">
        <f t="shared" si="2"/>
        <v>460V, 3 Ph</v>
      </c>
      <c r="D21" s="157" t="s">
        <v>116</v>
      </c>
      <c r="E21" s="170">
        <f t="shared" si="3"/>
        <v>11430</v>
      </c>
      <c r="F21" s="242">
        <f t="shared" si="3"/>
        <v>1165</v>
      </c>
      <c r="G21" s="159" t="s">
        <v>56</v>
      </c>
      <c r="H21" s="158">
        <f t="shared" si="3"/>
        <v>767.86800000000005</v>
      </c>
      <c r="I21" s="158">
        <f t="shared" si="3"/>
        <v>390.22800000000001</v>
      </c>
      <c r="J21" s="171">
        <f t="shared" si="3"/>
        <v>442.678</v>
      </c>
      <c r="K21" s="254">
        <f t="shared" si="3"/>
        <v>607</v>
      </c>
      <c r="L21" s="158">
        <f t="shared" si="3"/>
        <v>2747</v>
      </c>
      <c r="M21" s="159">
        <f t="shared" si="3"/>
        <v>1333</v>
      </c>
      <c r="N21" s="159" t="str">
        <f t="shared" si="3"/>
        <v>-</v>
      </c>
      <c r="O21" s="159" t="str">
        <f t="shared" si="3"/>
        <v>-</v>
      </c>
      <c r="P21" s="159" t="str">
        <f t="shared" si="3"/>
        <v>-</v>
      </c>
      <c r="Q21" s="159" t="str">
        <f t="shared" si="3"/>
        <v>-</v>
      </c>
      <c r="R21" s="158">
        <f t="shared" si="3"/>
        <v>1647.979</v>
      </c>
      <c r="S21" s="158">
        <f t="shared" si="3"/>
        <v>579</v>
      </c>
      <c r="T21" s="590">
        <f t="shared" si="3"/>
        <v>515</v>
      </c>
      <c r="U21" s="603" t="s">
        <v>887</v>
      </c>
      <c r="V21" s="572" t="s">
        <v>56</v>
      </c>
      <c r="AC21" s="1"/>
      <c r="AD21" t="s">
        <v>393</v>
      </c>
      <c r="AE21">
        <v>10</v>
      </c>
      <c r="AF21" t="s">
        <v>391</v>
      </c>
      <c r="AG21" s="450">
        <v>11430</v>
      </c>
      <c r="AH21" s="450">
        <v>1165</v>
      </c>
      <c r="AI21" s="450">
        <v>1126</v>
      </c>
      <c r="AJ21" s="450">
        <v>767.86800000000005</v>
      </c>
      <c r="AK21" s="450">
        <v>390.22800000000001</v>
      </c>
      <c r="AL21" s="450">
        <v>442.678</v>
      </c>
      <c r="AM21" s="450">
        <v>607</v>
      </c>
      <c r="AN21" s="450">
        <v>2747</v>
      </c>
      <c r="AO21" s="450">
        <v>1333</v>
      </c>
      <c r="AP21" s="450" t="s">
        <v>56</v>
      </c>
      <c r="AQ21" s="450" t="s">
        <v>56</v>
      </c>
      <c r="AR21" s="450" t="s">
        <v>56</v>
      </c>
      <c r="AS21" s="450" t="s">
        <v>56</v>
      </c>
      <c r="AT21" s="450">
        <v>1647.979</v>
      </c>
      <c r="AU21" s="450">
        <v>579</v>
      </c>
      <c r="AV21" s="450">
        <v>515</v>
      </c>
      <c r="AW21" s="164"/>
      <c r="AX21" s="164"/>
    </row>
    <row r="22" spans="1:50" ht="15.9" customHeight="1">
      <c r="A22" s="161" t="s">
        <v>394</v>
      </c>
      <c r="B22" s="163">
        <f t="shared" si="2"/>
        <v>15</v>
      </c>
      <c r="C22" s="162" t="str">
        <f t="shared" si="2"/>
        <v>460V, 3 Ph</v>
      </c>
      <c r="D22" s="163" t="s">
        <v>192</v>
      </c>
      <c r="E22" s="164">
        <f t="shared" si="3"/>
        <v>12850</v>
      </c>
      <c r="F22" s="243">
        <f t="shared" si="3"/>
        <v>1165</v>
      </c>
      <c r="G22" s="168" t="s">
        <v>56</v>
      </c>
      <c r="H22" s="165">
        <f t="shared" si="3"/>
        <v>767.86800000000005</v>
      </c>
      <c r="I22" s="165">
        <f t="shared" si="3"/>
        <v>390.22800000000001</v>
      </c>
      <c r="J22" s="166">
        <f t="shared" si="3"/>
        <v>442.678</v>
      </c>
      <c r="K22" s="159">
        <f t="shared" si="3"/>
        <v>607</v>
      </c>
      <c r="L22" s="165">
        <f t="shared" si="3"/>
        <v>2808</v>
      </c>
      <c r="M22" s="168">
        <f t="shared" si="3"/>
        <v>1458</v>
      </c>
      <c r="N22" s="168" t="str">
        <f t="shared" si="3"/>
        <v>-</v>
      </c>
      <c r="O22" s="168" t="str">
        <f t="shared" si="3"/>
        <v>-</v>
      </c>
      <c r="P22" s="168" t="str">
        <f t="shared" si="3"/>
        <v>-</v>
      </c>
      <c r="Q22" s="168" t="str">
        <f t="shared" si="3"/>
        <v>-</v>
      </c>
      <c r="R22" s="165">
        <f t="shared" si="3"/>
        <v>1647.979</v>
      </c>
      <c r="S22" s="165">
        <f t="shared" si="3"/>
        <v>579</v>
      </c>
      <c r="T22" s="591">
        <f t="shared" si="3"/>
        <v>515</v>
      </c>
      <c r="U22" s="606" t="s">
        <v>887</v>
      </c>
      <c r="V22" s="574" t="s">
        <v>56</v>
      </c>
      <c r="AC22" s="1"/>
      <c r="AD22" t="s">
        <v>394</v>
      </c>
      <c r="AE22">
        <v>15</v>
      </c>
      <c r="AF22" t="s">
        <v>391</v>
      </c>
      <c r="AG22" s="450">
        <v>12850</v>
      </c>
      <c r="AH22" s="450">
        <v>1165</v>
      </c>
      <c r="AI22" s="450">
        <v>1678</v>
      </c>
      <c r="AJ22" s="450">
        <v>767.86800000000005</v>
      </c>
      <c r="AK22" s="450">
        <v>390.22800000000001</v>
      </c>
      <c r="AL22" s="450">
        <v>442.678</v>
      </c>
      <c r="AM22" s="450">
        <v>607</v>
      </c>
      <c r="AN22" s="450">
        <v>2808</v>
      </c>
      <c r="AO22" s="450">
        <v>1458</v>
      </c>
      <c r="AP22" s="450" t="s">
        <v>56</v>
      </c>
      <c r="AQ22" s="450" t="s">
        <v>56</v>
      </c>
      <c r="AR22" s="450" t="s">
        <v>56</v>
      </c>
      <c r="AS22" s="450" t="s">
        <v>56</v>
      </c>
      <c r="AT22" s="450">
        <v>1647.979</v>
      </c>
      <c r="AU22" s="450">
        <v>579</v>
      </c>
      <c r="AV22" s="450">
        <v>515</v>
      </c>
      <c r="AW22" s="164"/>
      <c r="AX22" s="164"/>
    </row>
    <row r="23" spans="1:50" ht="15.9" customHeight="1">
      <c r="A23" s="155" t="s">
        <v>395</v>
      </c>
      <c r="B23" s="157">
        <f t="shared" si="2"/>
        <v>20</v>
      </c>
      <c r="C23" s="156" t="str">
        <f t="shared" si="2"/>
        <v>460V, 3 Ph</v>
      </c>
      <c r="D23" s="157" t="s">
        <v>168</v>
      </c>
      <c r="E23" s="170">
        <f t="shared" si="3"/>
        <v>14299</v>
      </c>
      <c r="F23" s="242">
        <f t="shared" si="3"/>
        <v>1202</v>
      </c>
      <c r="G23" s="159" t="s">
        <v>56</v>
      </c>
      <c r="H23" s="158">
        <f t="shared" si="3"/>
        <v>767.86800000000005</v>
      </c>
      <c r="I23" s="158">
        <f t="shared" si="3"/>
        <v>390.22800000000001</v>
      </c>
      <c r="J23" s="171">
        <f t="shared" si="3"/>
        <v>442.678</v>
      </c>
      <c r="K23" s="254">
        <f t="shared" si="3"/>
        <v>607</v>
      </c>
      <c r="L23" s="158">
        <f t="shared" si="3"/>
        <v>2956</v>
      </c>
      <c r="M23" s="159">
        <f t="shared" si="3"/>
        <v>1581</v>
      </c>
      <c r="N23" s="159" t="str">
        <f t="shared" si="3"/>
        <v>-</v>
      </c>
      <c r="O23" s="159" t="str">
        <f t="shared" si="3"/>
        <v>-</v>
      </c>
      <c r="P23" s="159" t="str">
        <f t="shared" si="3"/>
        <v>-</v>
      </c>
      <c r="Q23" s="159" t="str">
        <f t="shared" si="3"/>
        <v>-</v>
      </c>
      <c r="R23" s="158">
        <f t="shared" si="3"/>
        <v>1647.979</v>
      </c>
      <c r="S23" s="158">
        <f t="shared" si="3"/>
        <v>579</v>
      </c>
      <c r="T23" s="590">
        <f t="shared" si="3"/>
        <v>515</v>
      </c>
      <c r="U23" s="603" t="s">
        <v>887</v>
      </c>
      <c r="V23" s="572" t="s">
        <v>56</v>
      </c>
      <c r="AC23" s="1"/>
      <c r="AD23" t="s">
        <v>395</v>
      </c>
      <c r="AE23">
        <v>20</v>
      </c>
      <c r="AF23" t="s">
        <v>391</v>
      </c>
      <c r="AG23" s="450">
        <v>14299</v>
      </c>
      <c r="AH23" s="450">
        <v>1202</v>
      </c>
      <c r="AI23" s="450">
        <v>2055</v>
      </c>
      <c r="AJ23" s="450">
        <v>767.86800000000005</v>
      </c>
      <c r="AK23" s="450">
        <v>390.22800000000001</v>
      </c>
      <c r="AL23" s="450">
        <v>442.678</v>
      </c>
      <c r="AM23" s="450">
        <v>607</v>
      </c>
      <c r="AN23" s="450">
        <v>2956</v>
      </c>
      <c r="AO23" s="450">
        <v>1581</v>
      </c>
      <c r="AP23" s="450" t="s">
        <v>56</v>
      </c>
      <c r="AQ23" s="450" t="s">
        <v>56</v>
      </c>
      <c r="AR23" s="450" t="s">
        <v>56</v>
      </c>
      <c r="AS23" s="450" t="s">
        <v>56</v>
      </c>
      <c r="AT23" s="450">
        <v>1647.979</v>
      </c>
      <c r="AU23" s="450">
        <v>579</v>
      </c>
      <c r="AV23" s="450">
        <v>515</v>
      </c>
      <c r="AW23" s="164"/>
      <c r="AX23" s="164"/>
    </row>
    <row r="24" spans="1:50" ht="15.9" hidden="1" customHeight="1">
      <c r="A24" s="161" t="s">
        <v>396</v>
      </c>
      <c r="B24" s="163">
        <f t="shared" si="2"/>
        <v>25</v>
      </c>
      <c r="C24" s="162" t="str">
        <f t="shared" si="2"/>
        <v>460V, 3 Ph</v>
      </c>
      <c r="D24" s="163" t="s">
        <v>171</v>
      </c>
      <c r="E24" s="164">
        <f t="shared" si="3"/>
        <v>15904</v>
      </c>
      <c r="F24" s="243">
        <f t="shared" si="3"/>
        <v>1202</v>
      </c>
      <c r="G24" s="168">
        <f t="shared" si="3"/>
        <v>2089</v>
      </c>
      <c r="H24" s="165">
        <f t="shared" si="3"/>
        <v>767.86800000000005</v>
      </c>
      <c r="I24" s="165">
        <f t="shared" si="3"/>
        <v>390.22800000000001</v>
      </c>
      <c r="J24" s="166">
        <f t="shared" si="3"/>
        <v>442.678</v>
      </c>
      <c r="K24" s="159">
        <f t="shared" si="3"/>
        <v>607</v>
      </c>
      <c r="L24" s="165">
        <f t="shared" si="3"/>
        <v>3194</v>
      </c>
      <c r="M24" s="168">
        <f t="shared" si="3"/>
        <v>1602</v>
      </c>
      <c r="N24" s="168" t="str">
        <f t="shared" si="3"/>
        <v>-</v>
      </c>
      <c r="O24" s="168" t="str">
        <f t="shared" si="3"/>
        <v>-</v>
      </c>
      <c r="P24" s="168" t="str">
        <f t="shared" si="3"/>
        <v>-</v>
      </c>
      <c r="Q24" s="168" t="str">
        <f t="shared" si="3"/>
        <v>-</v>
      </c>
      <c r="R24" s="165">
        <f t="shared" si="3"/>
        <v>1647.979</v>
      </c>
      <c r="S24" s="165">
        <f t="shared" si="3"/>
        <v>579</v>
      </c>
      <c r="T24" s="591">
        <f t="shared" si="3"/>
        <v>515</v>
      </c>
      <c r="U24" s="606" t="s">
        <v>887</v>
      </c>
      <c r="V24" s="574" t="s">
        <v>56</v>
      </c>
      <c r="AC24" s="1"/>
      <c r="AD24" t="s">
        <v>396</v>
      </c>
      <c r="AE24">
        <v>25</v>
      </c>
      <c r="AF24" t="s">
        <v>391</v>
      </c>
      <c r="AG24" s="450">
        <v>15904</v>
      </c>
      <c r="AH24" s="450">
        <v>1202</v>
      </c>
      <c r="AI24" s="450">
        <v>2089</v>
      </c>
      <c r="AJ24" s="450">
        <v>767.86800000000005</v>
      </c>
      <c r="AK24" s="450">
        <v>390.22800000000001</v>
      </c>
      <c r="AL24" s="450">
        <v>442.678</v>
      </c>
      <c r="AM24" s="450">
        <v>607</v>
      </c>
      <c r="AN24" s="450">
        <v>3194</v>
      </c>
      <c r="AO24" s="450">
        <v>1602</v>
      </c>
      <c r="AP24" s="450" t="s">
        <v>56</v>
      </c>
      <c r="AQ24" s="450" t="s">
        <v>56</v>
      </c>
      <c r="AR24" s="450" t="s">
        <v>56</v>
      </c>
      <c r="AS24" s="450" t="s">
        <v>56</v>
      </c>
      <c r="AT24" s="450">
        <v>1647.979</v>
      </c>
      <c r="AU24" s="450">
        <v>579</v>
      </c>
      <c r="AV24" s="450">
        <v>515</v>
      </c>
      <c r="AW24" s="164"/>
      <c r="AX24" s="164"/>
    </row>
    <row r="25" spans="1:50" ht="15.9" hidden="1" customHeight="1">
      <c r="A25" s="147" t="s">
        <v>397</v>
      </c>
      <c r="B25" s="92"/>
      <c r="C25" s="3"/>
      <c r="D25" s="3"/>
      <c r="E25" s="4"/>
      <c r="F25" s="245"/>
      <c r="G25" s="756"/>
      <c r="H25" s="30"/>
      <c r="I25" s="30"/>
      <c r="J25" s="48"/>
      <c r="K25" s="30"/>
      <c r="L25" s="30"/>
      <c r="M25" s="30"/>
      <c r="N25" s="30"/>
      <c r="O25" s="30"/>
      <c r="P25" s="30"/>
      <c r="Q25" s="30"/>
      <c r="R25" s="30"/>
      <c r="S25" s="4"/>
      <c r="T25" s="592"/>
      <c r="U25" s="608"/>
      <c r="V25" s="583"/>
      <c r="W25" s="1"/>
      <c r="AA25" s="1"/>
      <c r="AB25" s="1"/>
      <c r="AC25" s="1"/>
      <c r="AD25" t="s">
        <v>397</v>
      </c>
      <c r="AE25"/>
      <c r="AF25"/>
      <c r="AG25" s="450"/>
      <c r="AH25" s="450"/>
      <c r="AI25" s="450"/>
      <c r="AJ25" s="450"/>
      <c r="AK25" s="450"/>
      <c r="AL25" s="450"/>
      <c r="AM25" s="450"/>
      <c r="AN25" s="450"/>
      <c r="AO25" s="450"/>
      <c r="AP25" s="450"/>
      <c r="AQ25" s="450"/>
      <c r="AR25" s="450"/>
      <c r="AS25" s="450"/>
      <c r="AT25" s="450">
        <v>1647.979</v>
      </c>
      <c r="AU25" s="450"/>
      <c r="AV25" s="450"/>
      <c r="AW25" s="1"/>
      <c r="AX25" s="1"/>
    </row>
    <row r="26" spans="1:50" ht="15.9" hidden="1" customHeight="1">
      <c r="A26" s="161" t="s">
        <v>398</v>
      </c>
      <c r="B26" s="163">
        <f t="shared" ref="B26:C29" si="4">AE26</f>
        <v>30</v>
      </c>
      <c r="C26" s="162" t="str">
        <f t="shared" si="4"/>
        <v>460V, 3 Ph</v>
      </c>
      <c r="D26" s="163" t="s">
        <v>150</v>
      </c>
      <c r="E26" s="164">
        <f t="shared" ref="E26:R31" si="5">IFERROR(AG26*$B$3*IF($B$4="Yes",1+$AC$1,1),AG26)</f>
        <v>16546.455999999998</v>
      </c>
      <c r="F26" s="375">
        <f t="shared" si="5"/>
        <v>1502</v>
      </c>
      <c r="G26" s="168">
        <f t="shared" si="5"/>
        <v>2504</v>
      </c>
      <c r="H26" s="165">
        <f t="shared" si="5"/>
        <v>767.86800000000005</v>
      </c>
      <c r="I26" s="165">
        <f t="shared" si="5"/>
        <v>390.22800000000001</v>
      </c>
      <c r="J26" s="166">
        <f t="shared" si="5"/>
        <v>442.678</v>
      </c>
      <c r="K26" s="158">
        <f t="shared" si="5"/>
        <v>607</v>
      </c>
      <c r="L26" s="168" t="str">
        <f t="shared" si="5"/>
        <v>-</v>
      </c>
      <c r="M26" s="165">
        <f t="shared" si="5"/>
        <v>1623</v>
      </c>
      <c r="N26" s="168" t="str">
        <f t="shared" si="5"/>
        <v>-</v>
      </c>
      <c r="O26" s="168" t="str">
        <f t="shared" si="5"/>
        <v>-</v>
      </c>
      <c r="P26" s="168" t="str">
        <f t="shared" si="5"/>
        <v>-</v>
      </c>
      <c r="Q26" s="168" t="str">
        <f t="shared" si="5"/>
        <v>-</v>
      </c>
      <c r="R26" s="165">
        <f t="shared" si="5"/>
        <v>1647.979</v>
      </c>
      <c r="S26" s="352" t="s">
        <v>56</v>
      </c>
      <c r="T26" s="593">
        <f t="shared" ref="T26:T31" si="6">IFERROR(AV26*$B$3*IF($B$4="Yes",1+$AC$1,1),AV26)</f>
        <v>694.43799999999999</v>
      </c>
      <c r="U26" s="606" t="s">
        <v>890</v>
      </c>
      <c r="V26" s="574" t="s">
        <v>56</v>
      </c>
      <c r="W26" s="1"/>
      <c r="AA26" s="1"/>
      <c r="AB26" s="1"/>
      <c r="AC26" s="1"/>
      <c r="AD26" t="s">
        <v>398</v>
      </c>
      <c r="AE26">
        <v>30</v>
      </c>
      <c r="AF26" t="s">
        <v>391</v>
      </c>
      <c r="AG26" s="450">
        <v>16546.455999999998</v>
      </c>
      <c r="AH26" s="450">
        <v>1502</v>
      </c>
      <c r="AI26" s="450">
        <v>2504</v>
      </c>
      <c r="AJ26" s="450">
        <v>767.86800000000005</v>
      </c>
      <c r="AK26" s="450">
        <v>390.22800000000001</v>
      </c>
      <c r="AL26" s="450">
        <v>442.678</v>
      </c>
      <c r="AM26" s="450">
        <v>607</v>
      </c>
      <c r="AN26" s="450" t="s">
        <v>56</v>
      </c>
      <c r="AO26" s="450">
        <v>1623</v>
      </c>
      <c r="AP26" s="450" t="s">
        <v>56</v>
      </c>
      <c r="AQ26" s="450" t="s">
        <v>56</v>
      </c>
      <c r="AR26" s="450" t="s">
        <v>56</v>
      </c>
      <c r="AS26" s="450" t="s">
        <v>56</v>
      </c>
      <c r="AT26" s="450">
        <v>1647.979</v>
      </c>
      <c r="AU26" s="450" t="s">
        <v>56</v>
      </c>
      <c r="AV26" s="450">
        <v>694.43799999999999</v>
      </c>
    </row>
    <row r="27" spans="1:50" ht="15.9" hidden="1" customHeight="1">
      <c r="A27" s="173" t="s">
        <v>399</v>
      </c>
      <c r="B27" s="175">
        <f t="shared" si="4"/>
        <v>40</v>
      </c>
      <c r="C27" s="174" t="str">
        <f t="shared" si="4"/>
        <v>460V, 3 Ph</v>
      </c>
      <c r="D27" s="175" t="s">
        <v>177</v>
      </c>
      <c r="E27" s="176">
        <f t="shared" si="5"/>
        <v>20841.455999999998</v>
      </c>
      <c r="F27" s="376">
        <f t="shared" si="5"/>
        <v>2210</v>
      </c>
      <c r="G27" s="186">
        <f t="shared" si="5"/>
        <v>2623</v>
      </c>
      <c r="H27" s="177">
        <f t="shared" si="5"/>
        <v>767.86800000000005</v>
      </c>
      <c r="I27" s="177">
        <f t="shared" si="5"/>
        <v>390.22800000000001</v>
      </c>
      <c r="J27" s="178">
        <f t="shared" si="5"/>
        <v>442.678</v>
      </c>
      <c r="K27" s="255">
        <f t="shared" si="5"/>
        <v>607</v>
      </c>
      <c r="L27" s="186" t="str">
        <f t="shared" si="5"/>
        <v>-</v>
      </c>
      <c r="M27" s="177">
        <f t="shared" si="5"/>
        <v>1794</v>
      </c>
      <c r="N27" s="186" t="str">
        <f t="shared" si="5"/>
        <v>-</v>
      </c>
      <c r="O27" s="186" t="str">
        <f t="shared" si="5"/>
        <v>-</v>
      </c>
      <c r="P27" s="186" t="str">
        <f t="shared" si="5"/>
        <v>-</v>
      </c>
      <c r="Q27" s="186" t="str">
        <f t="shared" si="5"/>
        <v>-</v>
      </c>
      <c r="R27" s="177">
        <f t="shared" si="5"/>
        <v>1647.979</v>
      </c>
      <c r="S27" s="369" t="s">
        <v>56</v>
      </c>
      <c r="T27" s="594">
        <f t="shared" si="6"/>
        <v>694.43799999999999</v>
      </c>
      <c r="U27" s="609" t="s">
        <v>890</v>
      </c>
      <c r="V27" s="577" t="s">
        <v>56</v>
      </c>
      <c r="W27" s="1"/>
      <c r="AA27" s="1"/>
      <c r="AB27" s="1"/>
      <c r="AC27" s="1"/>
      <c r="AD27" t="s">
        <v>399</v>
      </c>
      <c r="AE27">
        <v>40</v>
      </c>
      <c r="AF27" t="s">
        <v>391</v>
      </c>
      <c r="AG27" s="450">
        <v>20841.455999999998</v>
      </c>
      <c r="AH27" s="450">
        <v>2210</v>
      </c>
      <c r="AI27" s="450">
        <v>2623</v>
      </c>
      <c r="AJ27" s="450">
        <v>767.86800000000005</v>
      </c>
      <c r="AK27" s="450">
        <v>390.22800000000001</v>
      </c>
      <c r="AL27" s="450">
        <v>442.678</v>
      </c>
      <c r="AM27" s="450">
        <v>607</v>
      </c>
      <c r="AN27" s="450" t="s">
        <v>56</v>
      </c>
      <c r="AO27" s="450">
        <v>1794</v>
      </c>
      <c r="AP27" s="450" t="s">
        <v>56</v>
      </c>
      <c r="AQ27" s="450" t="s">
        <v>56</v>
      </c>
      <c r="AR27" s="450" t="s">
        <v>56</v>
      </c>
      <c r="AS27" s="450" t="s">
        <v>56</v>
      </c>
      <c r="AT27" s="450">
        <v>1647.979</v>
      </c>
      <c r="AU27" s="450" t="s">
        <v>56</v>
      </c>
      <c r="AV27" s="450">
        <v>694.43799999999999</v>
      </c>
    </row>
    <row r="28" spans="1:50" ht="15.9" hidden="1" customHeight="1">
      <c r="A28" s="161" t="s">
        <v>400</v>
      </c>
      <c r="B28" s="163">
        <f t="shared" si="4"/>
        <v>50</v>
      </c>
      <c r="C28" s="162" t="str">
        <f t="shared" si="4"/>
        <v>460V, 3 Ph</v>
      </c>
      <c r="D28" s="163" t="s">
        <v>179</v>
      </c>
      <c r="E28" s="164">
        <f t="shared" si="5"/>
        <v>23105.084999999999</v>
      </c>
      <c r="F28" s="375">
        <f t="shared" si="5"/>
        <v>2210</v>
      </c>
      <c r="G28" s="168">
        <f t="shared" si="5"/>
        <v>3084</v>
      </c>
      <c r="H28" s="165">
        <f t="shared" si="5"/>
        <v>767.86800000000005</v>
      </c>
      <c r="I28" s="165">
        <f t="shared" si="5"/>
        <v>390.22800000000001</v>
      </c>
      <c r="J28" s="166">
        <f t="shared" si="5"/>
        <v>442.678</v>
      </c>
      <c r="K28" s="158">
        <f t="shared" si="5"/>
        <v>607</v>
      </c>
      <c r="L28" s="168" t="str">
        <f t="shared" si="5"/>
        <v>-</v>
      </c>
      <c r="M28" s="168" t="str">
        <f t="shared" si="5"/>
        <v>-</v>
      </c>
      <c r="N28" s="168" t="str">
        <f t="shared" si="5"/>
        <v>-</v>
      </c>
      <c r="O28" s="168" t="str">
        <f t="shared" si="5"/>
        <v>-</v>
      </c>
      <c r="P28" s="168" t="str">
        <f t="shared" si="5"/>
        <v>-</v>
      </c>
      <c r="Q28" s="168" t="str">
        <f t="shared" si="5"/>
        <v>-</v>
      </c>
      <c r="R28" s="165">
        <f t="shared" si="5"/>
        <v>1647.979</v>
      </c>
      <c r="S28" s="352" t="s">
        <v>56</v>
      </c>
      <c r="T28" s="593">
        <f t="shared" si="6"/>
        <v>694.43799999999999</v>
      </c>
      <c r="U28" s="606" t="s">
        <v>890</v>
      </c>
      <c r="V28" s="574" t="s">
        <v>56</v>
      </c>
      <c r="W28" s="1"/>
      <c r="AA28" s="1"/>
      <c r="AB28" s="1"/>
      <c r="AC28" s="1"/>
      <c r="AD28" t="s">
        <v>400</v>
      </c>
      <c r="AE28">
        <v>50</v>
      </c>
      <c r="AF28" t="s">
        <v>391</v>
      </c>
      <c r="AG28" s="450">
        <v>23105.084999999999</v>
      </c>
      <c r="AH28" s="450">
        <v>2210</v>
      </c>
      <c r="AI28" s="450">
        <v>3084</v>
      </c>
      <c r="AJ28" s="450">
        <v>767.86800000000005</v>
      </c>
      <c r="AK28" s="450">
        <v>390.22800000000001</v>
      </c>
      <c r="AL28" s="450">
        <v>442.678</v>
      </c>
      <c r="AM28" s="450">
        <v>607</v>
      </c>
      <c r="AN28" s="450" t="s">
        <v>56</v>
      </c>
      <c r="AO28" s="450" t="s">
        <v>56</v>
      </c>
      <c r="AP28" s="450" t="s">
        <v>56</v>
      </c>
      <c r="AQ28" s="450" t="s">
        <v>56</v>
      </c>
      <c r="AR28" s="450" t="s">
        <v>56</v>
      </c>
      <c r="AS28" s="450" t="s">
        <v>56</v>
      </c>
      <c r="AT28" s="450">
        <v>1647.979</v>
      </c>
      <c r="AU28" s="450" t="s">
        <v>56</v>
      </c>
      <c r="AV28" s="450">
        <v>694.43799999999999</v>
      </c>
    </row>
    <row r="29" spans="1:50" ht="15.9" hidden="1" customHeight="1">
      <c r="A29" s="173" t="s">
        <v>401</v>
      </c>
      <c r="B29" s="175">
        <f t="shared" si="4"/>
        <v>60</v>
      </c>
      <c r="C29" s="174" t="str">
        <f t="shared" si="4"/>
        <v>460V, 3 Ph</v>
      </c>
      <c r="D29" s="175" t="s">
        <v>181</v>
      </c>
      <c r="E29" s="176">
        <f t="shared" si="5"/>
        <v>28754.741999999998</v>
      </c>
      <c r="F29" s="376">
        <f t="shared" si="5"/>
        <v>2218</v>
      </c>
      <c r="G29" s="186">
        <f t="shared" si="5"/>
        <v>3393</v>
      </c>
      <c r="H29" s="177">
        <f t="shared" si="5"/>
        <v>767.86800000000005</v>
      </c>
      <c r="I29" s="177">
        <f t="shared" si="5"/>
        <v>390.22800000000001</v>
      </c>
      <c r="J29" s="178">
        <f t="shared" si="5"/>
        <v>442.678</v>
      </c>
      <c r="K29" s="255">
        <f t="shared" si="5"/>
        <v>607</v>
      </c>
      <c r="L29" s="356" t="str">
        <f t="shared" si="5"/>
        <v>-</v>
      </c>
      <c r="M29" s="356" t="str">
        <f t="shared" si="5"/>
        <v>-</v>
      </c>
      <c r="N29" s="186" t="str">
        <f t="shared" si="5"/>
        <v>-</v>
      </c>
      <c r="O29" s="186" t="str">
        <f t="shared" si="5"/>
        <v>-</v>
      </c>
      <c r="P29" s="186" t="str">
        <f t="shared" si="5"/>
        <v>-</v>
      </c>
      <c r="Q29" s="186" t="str">
        <f t="shared" si="5"/>
        <v>-</v>
      </c>
      <c r="R29" s="177">
        <f t="shared" si="5"/>
        <v>1647.979</v>
      </c>
      <c r="S29" s="369" t="s">
        <v>56</v>
      </c>
      <c r="T29" s="594">
        <f t="shared" si="6"/>
        <v>694.43799999999999</v>
      </c>
      <c r="U29" s="610" t="s">
        <v>892</v>
      </c>
      <c r="V29" s="611" t="s">
        <v>56</v>
      </c>
      <c r="W29" s="1"/>
      <c r="AA29" s="1"/>
      <c r="AB29" s="1"/>
      <c r="AC29" s="1"/>
      <c r="AD29" t="s">
        <v>401</v>
      </c>
      <c r="AE29">
        <v>60</v>
      </c>
      <c r="AF29" t="s">
        <v>391</v>
      </c>
      <c r="AG29" s="450">
        <v>28754.741999999998</v>
      </c>
      <c r="AH29" s="450">
        <v>2218</v>
      </c>
      <c r="AI29" s="450">
        <v>3393</v>
      </c>
      <c r="AJ29" s="450">
        <v>767.86800000000005</v>
      </c>
      <c r="AK29" s="450">
        <v>390.22800000000001</v>
      </c>
      <c r="AL29" s="450">
        <v>442.678</v>
      </c>
      <c r="AM29" s="450">
        <v>607</v>
      </c>
      <c r="AN29" s="450" t="s">
        <v>56</v>
      </c>
      <c r="AO29" s="450" t="s">
        <v>56</v>
      </c>
      <c r="AP29" s="450" t="s">
        <v>56</v>
      </c>
      <c r="AQ29" s="450" t="s">
        <v>56</v>
      </c>
      <c r="AR29" s="450" t="s">
        <v>56</v>
      </c>
      <c r="AS29" s="450" t="s">
        <v>56</v>
      </c>
      <c r="AT29" s="450">
        <v>1647.979</v>
      </c>
      <c r="AU29" s="450" t="s">
        <v>56</v>
      </c>
      <c r="AV29" s="450">
        <v>694.43799999999999</v>
      </c>
    </row>
    <row r="30" spans="1:50" ht="15.9" hidden="1" customHeight="1">
      <c r="A30" s="161" t="s">
        <v>402</v>
      </c>
      <c r="B30" s="163">
        <v>75</v>
      </c>
      <c r="C30" s="162" t="str">
        <f>AF30</f>
        <v>460V, 3 Ph</v>
      </c>
      <c r="D30" s="163" t="s">
        <v>183</v>
      </c>
      <c r="E30" s="164">
        <f t="shared" si="5"/>
        <v>34625</v>
      </c>
      <c r="F30" s="375">
        <f t="shared" si="5"/>
        <v>3401</v>
      </c>
      <c r="G30" s="168">
        <f t="shared" si="5"/>
        <v>4410</v>
      </c>
      <c r="H30" s="165">
        <f t="shared" si="5"/>
        <v>767.86800000000005</v>
      </c>
      <c r="I30" s="165">
        <f t="shared" si="5"/>
        <v>390.22800000000001</v>
      </c>
      <c r="J30" s="166">
        <f t="shared" si="5"/>
        <v>442.678</v>
      </c>
      <c r="K30" s="165">
        <f t="shared" si="5"/>
        <v>607</v>
      </c>
      <c r="L30" s="167" t="str">
        <f t="shared" si="5"/>
        <v>-</v>
      </c>
      <c r="M30" s="167" t="str">
        <f t="shared" si="5"/>
        <v>-</v>
      </c>
      <c r="N30" s="168" t="str">
        <f t="shared" si="5"/>
        <v>-</v>
      </c>
      <c r="O30" s="168" t="str">
        <f t="shared" si="5"/>
        <v>-</v>
      </c>
      <c r="P30" s="168" t="str">
        <f t="shared" si="5"/>
        <v>-</v>
      </c>
      <c r="Q30" s="168" t="str">
        <f t="shared" si="5"/>
        <v>-</v>
      </c>
      <c r="R30" s="165">
        <f t="shared" si="5"/>
        <v>1647.979</v>
      </c>
      <c r="S30" s="352" t="s">
        <v>56</v>
      </c>
      <c r="T30" s="593">
        <f t="shared" si="6"/>
        <v>694.43799999999999</v>
      </c>
      <c r="U30" s="604" t="s">
        <v>892</v>
      </c>
      <c r="V30" s="612" t="s">
        <v>56</v>
      </c>
      <c r="W30" s="1"/>
      <c r="AA30" s="1"/>
      <c r="AB30" s="1"/>
      <c r="AC30" s="1"/>
      <c r="AD30" t="s">
        <v>402</v>
      </c>
      <c r="AE30">
        <v>75</v>
      </c>
      <c r="AF30" t="s">
        <v>391</v>
      </c>
      <c r="AG30" s="450">
        <v>34625</v>
      </c>
      <c r="AH30" s="450">
        <v>3401</v>
      </c>
      <c r="AI30" s="450">
        <v>4410</v>
      </c>
      <c r="AJ30" s="450">
        <v>767.86800000000005</v>
      </c>
      <c r="AK30" s="450">
        <v>390.22800000000001</v>
      </c>
      <c r="AL30" s="450">
        <v>442.678</v>
      </c>
      <c r="AM30" s="450">
        <v>607</v>
      </c>
      <c r="AN30" s="450" t="s">
        <v>56</v>
      </c>
      <c r="AO30" s="450" t="s">
        <v>56</v>
      </c>
      <c r="AP30" s="450" t="s">
        <v>56</v>
      </c>
      <c r="AQ30" s="450" t="s">
        <v>56</v>
      </c>
      <c r="AR30" s="450" t="s">
        <v>56</v>
      </c>
      <c r="AS30" s="450" t="s">
        <v>56</v>
      </c>
      <c r="AT30" s="450">
        <v>1647.979</v>
      </c>
      <c r="AU30" s="450" t="s">
        <v>56</v>
      </c>
      <c r="AV30" s="450">
        <v>694.43799999999999</v>
      </c>
    </row>
    <row r="31" spans="1:50" ht="15.9" hidden="1" customHeight="1">
      <c r="A31" s="173" t="s">
        <v>403</v>
      </c>
      <c r="B31" s="175">
        <v>100</v>
      </c>
      <c r="C31" s="174" t="str">
        <f>AF31</f>
        <v>460V, 3 Ph</v>
      </c>
      <c r="D31" s="175" t="s">
        <v>186</v>
      </c>
      <c r="E31" s="176">
        <f t="shared" si="5"/>
        <v>41453</v>
      </c>
      <c r="F31" s="376">
        <f t="shared" si="5"/>
        <v>3336</v>
      </c>
      <c r="G31" s="186">
        <f t="shared" si="5"/>
        <v>5473</v>
      </c>
      <c r="H31" s="177">
        <f t="shared" si="5"/>
        <v>767.86800000000005</v>
      </c>
      <c r="I31" s="177">
        <f t="shared" si="5"/>
        <v>390.22800000000001</v>
      </c>
      <c r="J31" s="178">
        <f t="shared" si="5"/>
        <v>442.678</v>
      </c>
      <c r="K31" s="255">
        <f t="shared" si="5"/>
        <v>607</v>
      </c>
      <c r="L31" s="356" t="str">
        <f t="shared" si="5"/>
        <v>-</v>
      </c>
      <c r="M31" s="356" t="str">
        <f t="shared" si="5"/>
        <v>-</v>
      </c>
      <c r="N31" s="186" t="str">
        <f t="shared" si="5"/>
        <v>-</v>
      </c>
      <c r="O31" s="186" t="str">
        <f t="shared" si="5"/>
        <v>-</v>
      </c>
      <c r="P31" s="186" t="str">
        <f t="shared" si="5"/>
        <v>-</v>
      </c>
      <c r="Q31" s="186" t="str">
        <f t="shared" si="5"/>
        <v>-</v>
      </c>
      <c r="R31" s="177">
        <f t="shared" si="5"/>
        <v>1647.979</v>
      </c>
      <c r="S31" s="369" t="s">
        <v>56</v>
      </c>
      <c r="T31" s="594">
        <f t="shared" si="6"/>
        <v>694.43799999999999</v>
      </c>
      <c r="U31" s="610" t="s">
        <v>892</v>
      </c>
      <c r="V31" s="611" t="s">
        <v>56</v>
      </c>
      <c r="W31" s="1"/>
      <c r="AA31" s="1"/>
      <c r="AB31" s="1"/>
      <c r="AC31" s="1"/>
      <c r="AD31" t="s">
        <v>403</v>
      </c>
      <c r="AE31">
        <v>100</v>
      </c>
      <c r="AF31" t="s">
        <v>391</v>
      </c>
      <c r="AG31" s="450">
        <v>41453</v>
      </c>
      <c r="AH31" s="450">
        <v>3336</v>
      </c>
      <c r="AI31" s="450">
        <v>5473</v>
      </c>
      <c r="AJ31" s="450">
        <v>767.86800000000005</v>
      </c>
      <c r="AK31" s="450">
        <v>390.22800000000001</v>
      </c>
      <c r="AL31" s="450">
        <v>442.678</v>
      </c>
      <c r="AM31" s="450">
        <v>607</v>
      </c>
      <c r="AN31" s="450" t="s">
        <v>56</v>
      </c>
      <c r="AO31" s="450" t="s">
        <v>56</v>
      </c>
      <c r="AP31" s="450" t="s">
        <v>56</v>
      </c>
      <c r="AQ31" s="450" t="s">
        <v>56</v>
      </c>
      <c r="AR31" s="450" t="s">
        <v>56</v>
      </c>
      <c r="AS31" s="450" t="s">
        <v>56</v>
      </c>
      <c r="AT31" s="450">
        <v>1647.979</v>
      </c>
      <c r="AU31" s="450" t="s">
        <v>56</v>
      </c>
      <c r="AV31" s="450">
        <v>694.43799999999999</v>
      </c>
    </row>
    <row r="32" spans="1:50" ht="15.9" customHeight="1">
      <c r="A32" s="147" t="s">
        <v>404</v>
      </c>
      <c r="B32" s="92"/>
      <c r="C32" s="3"/>
      <c r="D32" s="92"/>
      <c r="E32" s="4"/>
      <c r="F32" s="245"/>
      <c r="G32" s="756"/>
      <c r="H32" s="30"/>
      <c r="I32" s="30"/>
      <c r="J32" s="48"/>
      <c r="K32" s="30"/>
      <c r="L32" s="30"/>
      <c r="M32" s="30"/>
      <c r="N32" s="30"/>
      <c r="O32" s="30"/>
      <c r="P32" s="30"/>
      <c r="Q32" s="30"/>
      <c r="R32" s="30"/>
      <c r="S32" s="4"/>
      <c r="T32" s="592"/>
      <c r="U32" s="608"/>
      <c r="V32" s="583"/>
      <c r="W32" s="1"/>
      <c r="AA32" s="1"/>
      <c r="AB32" s="1"/>
      <c r="AC32" s="1"/>
      <c r="AD32" t="s">
        <v>404</v>
      </c>
      <c r="AE32"/>
      <c r="AF32"/>
      <c r="AG32" s="450"/>
      <c r="AH32" s="450"/>
      <c r="AI32" s="450"/>
      <c r="AJ32" s="450"/>
      <c r="AK32" s="450"/>
      <c r="AL32" s="450"/>
      <c r="AM32" s="450"/>
      <c r="AN32" s="450"/>
      <c r="AO32" s="450"/>
      <c r="AP32" s="450"/>
      <c r="AQ32" s="450"/>
      <c r="AR32" s="450"/>
      <c r="AS32" s="450"/>
      <c r="AT32" s="450"/>
      <c r="AU32" s="450"/>
      <c r="AV32" s="450"/>
      <c r="AW32" s="14"/>
      <c r="AX32" s="14"/>
    </row>
    <row r="33" spans="1:50" ht="15.9" customHeight="1">
      <c r="A33" s="180" t="s">
        <v>405</v>
      </c>
      <c r="B33" s="182">
        <v>10</v>
      </c>
      <c r="C33" s="181" t="str">
        <f t="shared" ref="C33:C42" si="7">AF33</f>
        <v>460V, 3 Ph</v>
      </c>
      <c r="D33" s="182" t="s">
        <v>116</v>
      </c>
      <c r="E33" s="183">
        <f t="shared" ref="E33:E42" si="8">IFERROR(AG33*$B$3*IF($B$4="Yes",1+$AC$1,1),AG33)</f>
        <v>12395</v>
      </c>
      <c r="F33" s="377">
        <f t="shared" ref="F33:F42" si="9">IFERROR(AH33*$B$3*IF($B$4="Yes",1+$AC$1,1),AH33)</f>
        <v>1165</v>
      </c>
      <c r="G33" s="167" t="s">
        <v>56</v>
      </c>
      <c r="H33" s="184">
        <f t="shared" ref="G33:H42" si="10">IFERROR(AJ33*$B$3*IF($B$4="Yes",1+$AC$1,1),AJ33)</f>
        <v>767.86800000000005</v>
      </c>
      <c r="I33" s="184">
        <f t="shared" ref="I33:I42" si="11">IFERROR(AK33*$B$3*IF($B$4="Yes",1+$AC$1,1),AK33)</f>
        <v>390.22800000000001</v>
      </c>
      <c r="J33" s="185">
        <f t="shared" ref="J33:J42" si="12">IFERROR(AL33*$B$3*IF($B$4="Yes",1+$AC$1,1),AL33)</f>
        <v>442.678</v>
      </c>
      <c r="K33" s="165">
        <f t="shared" ref="K33:K42" si="13">IFERROR(AM33*$B$3*IF($B$4="Yes",1+$AC$1,1),AM33)</f>
        <v>607</v>
      </c>
      <c r="L33" s="184">
        <f t="shared" ref="L33:L42" si="14">IFERROR(AN33*$B$3*IF($B$4="Yes",1+$AC$1,1),AN33)</f>
        <v>2747</v>
      </c>
      <c r="M33" s="184">
        <f t="shared" ref="M33:M42" si="15">IFERROR(AO33*$B$3*IF($B$4="Yes",1+$AC$1,1),AO33)</f>
        <v>1333</v>
      </c>
      <c r="N33" s="167" t="str">
        <f t="shared" ref="N33:N42" si="16">IFERROR(AP33*$B$3*IF($B$4="Yes",1+$AC$1,1),AP33)</f>
        <v>-</v>
      </c>
      <c r="O33" s="167">
        <f t="shared" ref="O33:O42" si="17">IFERROR(AQ33*$B$3*IF($B$4="Yes",1+$AC$1,1),AQ33)</f>
        <v>561</v>
      </c>
      <c r="P33" s="167">
        <f t="shared" ref="P33:P42" si="18">IFERROR(AR33*$B$3*IF($B$4="Yes",1+$AC$1,1),AR33)</f>
        <v>914</v>
      </c>
      <c r="Q33" s="167">
        <f t="shared" ref="Q33:Q42" si="19">IFERROR(AS33*$B$3*IF($B$4="Yes",1+$AC$1,1),AS33)</f>
        <v>1042</v>
      </c>
      <c r="R33" s="184">
        <f t="shared" ref="R33:R42" si="20">IFERROR(AT33*$B$3*IF($B$4="Yes",1+$AC$1,1),AT33)</f>
        <v>1647.979</v>
      </c>
      <c r="S33" s="355" t="s">
        <v>56</v>
      </c>
      <c r="T33" s="595">
        <f t="shared" ref="T33:T42" si="21">IFERROR(AV33*$B$3*IF($B$4="Yes",1+$AC$1,1),AV33)</f>
        <v>798</v>
      </c>
      <c r="U33" s="604" t="s">
        <v>887</v>
      </c>
      <c r="V33" s="612" t="s">
        <v>56</v>
      </c>
      <c r="W33" s="1"/>
      <c r="AA33" s="1"/>
      <c r="AB33" s="1"/>
      <c r="AC33" s="1"/>
      <c r="AD33" t="s">
        <v>405</v>
      </c>
      <c r="AE33">
        <v>10</v>
      </c>
      <c r="AF33" t="s">
        <v>391</v>
      </c>
      <c r="AG33" s="450">
        <v>12395</v>
      </c>
      <c r="AH33" s="450">
        <v>1165</v>
      </c>
      <c r="AI33" s="450">
        <v>1126</v>
      </c>
      <c r="AJ33" s="450">
        <v>767.86800000000005</v>
      </c>
      <c r="AK33" s="450">
        <v>390.22800000000001</v>
      </c>
      <c r="AL33" s="450">
        <v>442.678</v>
      </c>
      <c r="AM33" s="450">
        <v>607</v>
      </c>
      <c r="AN33" s="450">
        <v>2747</v>
      </c>
      <c r="AO33" s="450">
        <v>1333</v>
      </c>
      <c r="AP33" s="450" t="s">
        <v>56</v>
      </c>
      <c r="AQ33" s="450">
        <v>561</v>
      </c>
      <c r="AR33" s="450">
        <v>914</v>
      </c>
      <c r="AS33" s="450">
        <v>1042</v>
      </c>
      <c r="AT33" s="450">
        <v>1647.979</v>
      </c>
      <c r="AU33" s="450" t="s">
        <v>56</v>
      </c>
      <c r="AV33" s="450">
        <v>798</v>
      </c>
    </row>
    <row r="34" spans="1:50" ht="15.9" customHeight="1">
      <c r="A34" s="371" t="s">
        <v>406</v>
      </c>
      <c r="B34" s="372">
        <v>15</v>
      </c>
      <c r="C34" s="373" t="str">
        <f t="shared" si="7"/>
        <v>460V, 3 Ph</v>
      </c>
      <c r="D34" s="372" t="s">
        <v>192</v>
      </c>
      <c r="E34" s="363">
        <f t="shared" si="8"/>
        <v>13825</v>
      </c>
      <c r="F34" s="378">
        <f t="shared" si="9"/>
        <v>1165</v>
      </c>
      <c r="G34" s="365" t="s">
        <v>56</v>
      </c>
      <c r="H34" s="364">
        <f t="shared" si="10"/>
        <v>767.86800000000005</v>
      </c>
      <c r="I34" s="364">
        <f t="shared" si="11"/>
        <v>390.22800000000001</v>
      </c>
      <c r="J34" s="374">
        <f t="shared" si="12"/>
        <v>442.678</v>
      </c>
      <c r="K34" s="253">
        <f t="shared" si="13"/>
        <v>607</v>
      </c>
      <c r="L34" s="364">
        <f t="shared" si="14"/>
        <v>2808</v>
      </c>
      <c r="M34" s="364">
        <f t="shared" si="15"/>
        <v>1458</v>
      </c>
      <c r="N34" s="365" t="str">
        <f t="shared" si="16"/>
        <v>-</v>
      </c>
      <c r="O34" s="365">
        <f t="shared" si="17"/>
        <v>561</v>
      </c>
      <c r="P34" s="365">
        <f t="shared" si="18"/>
        <v>914</v>
      </c>
      <c r="Q34" s="365">
        <f t="shared" si="19"/>
        <v>1042</v>
      </c>
      <c r="R34" s="364">
        <f t="shared" si="20"/>
        <v>1647.979</v>
      </c>
      <c r="S34" s="439" t="s">
        <v>56</v>
      </c>
      <c r="T34" s="596">
        <f t="shared" si="21"/>
        <v>798</v>
      </c>
      <c r="U34" s="613" t="s">
        <v>887</v>
      </c>
      <c r="V34" s="614" t="s">
        <v>56</v>
      </c>
      <c r="W34" s="1"/>
      <c r="AA34" s="1"/>
      <c r="AB34" s="1"/>
      <c r="AC34" s="1"/>
      <c r="AD34" t="s">
        <v>406</v>
      </c>
      <c r="AE34">
        <v>15</v>
      </c>
      <c r="AF34" t="s">
        <v>391</v>
      </c>
      <c r="AG34" s="450">
        <v>13825</v>
      </c>
      <c r="AH34" s="450">
        <v>1165</v>
      </c>
      <c r="AI34" s="450">
        <v>1678</v>
      </c>
      <c r="AJ34" s="450">
        <v>767.86800000000005</v>
      </c>
      <c r="AK34" s="450">
        <v>390.22800000000001</v>
      </c>
      <c r="AL34" s="450">
        <v>442.678</v>
      </c>
      <c r="AM34" s="450">
        <v>607</v>
      </c>
      <c r="AN34" s="450">
        <v>2808</v>
      </c>
      <c r="AO34" s="450">
        <v>1458</v>
      </c>
      <c r="AP34" s="450" t="s">
        <v>56</v>
      </c>
      <c r="AQ34" s="450">
        <v>561</v>
      </c>
      <c r="AR34" s="450">
        <v>914</v>
      </c>
      <c r="AS34" s="450">
        <v>1042</v>
      </c>
      <c r="AT34" s="450">
        <v>1647.979</v>
      </c>
      <c r="AU34" s="450" t="s">
        <v>56</v>
      </c>
      <c r="AV34" s="450">
        <v>798</v>
      </c>
    </row>
    <row r="35" spans="1:50" ht="15.9" customHeight="1">
      <c r="A35" s="180" t="s">
        <v>407</v>
      </c>
      <c r="B35" s="182">
        <f>AE35</f>
        <v>20</v>
      </c>
      <c r="C35" s="181" t="str">
        <f t="shared" si="7"/>
        <v>460V, 3 Ph</v>
      </c>
      <c r="D35" s="182" t="s">
        <v>168</v>
      </c>
      <c r="E35" s="183">
        <f t="shared" si="8"/>
        <v>15248</v>
      </c>
      <c r="F35" s="377">
        <f t="shared" si="9"/>
        <v>1202</v>
      </c>
      <c r="G35" s="167" t="s">
        <v>56</v>
      </c>
      <c r="H35" s="184">
        <f t="shared" si="10"/>
        <v>767.86800000000005</v>
      </c>
      <c r="I35" s="184">
        <f t="shared" si="11"/>
        <v>390.22800000000001</v>
      </c>
      <c r="J35" s="185">
        <f t="shared" si="12"/>
        <v>442.678</v>
      </c>
      <c r="K35" s="165">
        <f t="shared" si="13"/>
        <v>607</v>
      </c>
      <c r="L35" s="184">
        <f t="shared" si="14"/>
        <v>2956</v>
      </c>
      <c r="M35" s="184">
        <f t="shared" si="15"/>
        <v>1581</v>
      </c>
      <c r="N35" s="167" t="str">
        <f t="shared" si="16"/>
        <v>-</v>
      </c>
      <c r="O35" s="167">
        <f t="shared" si="17"/>
        <v>561</v>
      </c>
      <c r="P35" s="167">
        <f t="shared" si="18"/>
        <v>914</v>
      </c>
      <c r="Q35" s="167">
        <f t="shared" si="19"/>
        <v>1042</v>
      </c>
      <c r="R35" s="184">
        <f t="shared" si="20"/>
        <v>1647.979</v>
      </c>
      <c r="S35" s="355" t="s">
        <v>56</v>
      </c>
      <c r="T35" s="595">
        <f t="shared" si="21"/>
        <v>798</v>
      </c>
      <c r="U35" s="604" t="s">
        <v>887</v>
      </c>
      <c r="V35" s="612" t="s">
        <v>56</v>
      </c>
      <c r="W35" s="1"/>
      <c r="AA35" s="1"/>
      <c r="AB35" s="1"/>
      <c r="AC35" s="1"/>
      <c r="AD35" t="s">
        <v>407</v>
      </c>
      <c r="AE35">
        <v>20</v>
      </c>
      <c r="AF35" t="s">
        <v>391</v>
      </c>
      <c r="AG35" s="450">
        <v>15248</v>
      </c>
      <c r="AH35" s="450">
        <v>1202</v>
      </c>
      <c r="AI35" s="450">
        <v>2055</v>
      </c>
      <c r="AJ35" s="450">
        <v>767.86800000000005</v>
      </c>
      <c r="AK35" s="450">
        <v>390.22800000000001</v>
      </c>
      <c r="AL35" s="450">
        <v>442.678</v>
      </c>
      <c r="AM35" s="450">
        <v>607</v>
      </c>
      <c r="AN35" s="450">
        <v>2956</v>
      </c>
      <c r="AO35" s="450">
        <v>1581</v>
      </c>
      <c r="AP35" s="450" t="s">
        <v>56</v>
      </c>
      <c r="AQ35" s="450">
        <v>561</v>
      </c>
      <c r="AR35" s="450">
        <v>914</v>
      </c>
      <c r="AS35" s="450">
        <v>1042</v>
      </c>
      <c r="AT35" s="450">
        <v>1647.979</v>
      </c>
      <c r="AU35" s="450" t="s">
        <v>56</v>
      </c>
      <c r="AV35" s="450">
        <v>798</v>
      </c>
    </row>
    <row r="36" spans="1:50" ht="15.9" hidden="1" customHeight="1">
      <c r="A36" s="371" t="s">
        <v>408</v>
      </c>
      <c r="B36" s="372">
        <v>25</v>
      </c>
      <c r="C36" s="373" t="str">
        <f t="shared" si="7"/>
        <v>460V, 3 Ph</v>
      </c>
      <c r="D36" s="372" t="s">
        <v>171</v>
      </c>
      <c r="E36" s="363">
        <f t="shared" si="8"/>
        <v>16936</v>
      </c>
      <c r="F36" s="378">
        <f t="shared" si="9"/>
        <v>1202</v>
      </c>
      <c r="G36" s="365">
        <f t="shared" si="10"/>
        <v>2089</v>
      </c>
      <c r="H36" s="364">
        <f t="shared" si="10"/>
        <v>767.86800000000005</v>
      </c>
      <c r="I36" s="364">
        <f t="shared" si="11"/>
        <v>390.22800000000001</v>
      </c>
      <c r="J36" s="374">
        <f t="shared" si="12"/>
        <v>442.678</v>
      </c>
      <c r="K36" s="253">
        <f t="shared" si="13"/>
        <v>607</v>
      </c>
      <c r="L36" s="364">
        <f t="shared" si="14"/>
        <v>3194</v>
      </c>
      <c r="M36" s="364">
        <f t="shared" si="15"/>
        <v>1602</v>
      </c>
      <c r="N36" s="365" t="str">
        <f t="shared" si="16"/>
        <v>-</v>
      </c>
      <c r="O36" s="365">
        <f t="shared" si="17"/>
        <v>561</v>
      </c>
      <c r="P36" s="365">
        <f t="shared" si="18"/>
        <v>914</v>
      </c>
      <c r="Q36" s="365">
        <f t="shared" si="19"/>
        <v>1042</v>
      </c>
      <c r="R36" s="364">
        <f t="shared" si="20"/>
        <v>1647.979</v>
      </c>
      <c r="S36" s="439" t="s">
        <v>56</v>
      </c>
      <c r="T36" s="596">
        <f t="shared" si="21"/>
        <v>798</v>
      </c>
      <c r="U36" s="613" t="s">
        <v>887</v>
      </c>
      <c r="V36" s="614" t="s">
        <v>56</v>
      </c>
      <c r="W36" s="1"/>
      <c r="AA36" s="1"/>
      <c r="AB36" s="1"/>
      <c r="AC36" s="1"/>
      <c r="AD36" t="s">
        <v>408</v>
      </c>
      <c r="AE36">
        <v>25</v>
      </c>
      <c r="AF36" t="s">
        <v>391</v>
      </c>
      <c r="AG36" s="450">
        <v>16936</v>
      </c>
      <c r="AH36" s="450">
        <v>1202</v>
      </c>
      <c r="AI36" s="450">
        <v>2089</v>
      </c>
      <c r="AJ36" s="450">
        <v>767.86800000000005</v>
      </c>
      <c r="AK36" s="450">
        <v>390.22800000000001</v>
      </c>
      <c r="AL36" s="450">
        <v>442.678</v>
      </c>
      <c r="AM36" s="450">
        <v>607</v>
      </c>
      <c r="AN36" s="450">
        <v>3194</v>
      </c>
      <c r="AO36" s="450">
        <v>1602</v>
      </c>
      <c r="AP36" s="450" t="s">
        <v>56</v>
      </c>
      <c r="AQ36" s="450">
        <v>561</v>
      </c>
      <c r="AR36" s="450">
        <v>914</v>
      </c>
      <c r="AS36" s="450">
        <v>1042</v>
      </c>
      <c r="AT36" s="450">
        <v>1647.979</v>
      </c>
      <c r="AU36" s="450" t="s">
        <v>56</v>
      </c>
      <c r="AV36" s="450">
        <v>798</v>
      </c>
    </row>
    <row r="37" spans="1:50" ht="15.9" customHeight="1">
      <c r="A37" s="180" t="s">
        <v>409</v>
      </c>
      <c r="B37" s="182">
        <f>AE37</f>
        <v>30</v>
      </c>
      <c r="C37" s="181" t="str">
        <f t="shared" si="7"/>
        <v>460V, 3 Ph</v>
      </c>
      <c r="D37" s="182" t="s">
        <v>150</v>
      </c>
      <c r="E37" s="183">
        <f t="shared" si="8"/>
        <v>18392.594000000001</v>
      </c>
      <c r="F37" s="377">
        <f t="shared" si="9"/>
        <v>1502</v>
      </c>
      <c r="G37" s="167">
        <f t="shared" si="10"/>
        <v>2504</v>
      </c>
      <c r="H37" s="184">
        <f t="shared" si="10"/>
        <v>767.86800000000005</v>
      </c>
      <c r="I37" s="184">
        <f t="shared" si="11"/>
        <v>390.22800000000001</v>
      </c>
      <c r="J37" s="185">
        <f t="shared" si="12"/>
        <v>442.678</v>
      </c>
      <c r="K37" s="165">
        <f t="shared" si="13"/>
        <v>607</v>
      </c>
      <c r="L37" s="184">
        <f t="shared" si="14"/>
        <v>3319</v>
      </c>
      <c r="M37" s="184">
        <f t="shared" si="15"/>
        <v>1623</v>
      </c>
      <c r="N37" s="167" t="str">
        <f t="shared" si="16"/>
        <v>-</v>
      </c>
      <c r="O37" s="167">
        <f t="shared" si="17"/>
        <v>561</v>
      </c>
      <c r="P37" s="167">
        <f t="shared" si="18"/>
        <v>914</v>
      </c>
      <c r="Q37" s="167">
        <f t="shared" si="19"/>
        <v>1042</v>
      </c>
      <c r="R37" s="184">
        <f t="shared" si="20"/>
        <v>1647.979</v>
      </c>
      <c r="S37" s="355" t="s">
        <v>56</v>
      </c>
      <c r="T37" s="595">
        <f t="shared" si="21"/>
        <v>798</v>
      </c>
      <c r="U37" s="604" t="s">
        <v>890</v>
      </c>
      <c r="V37" s="612" t="s">
        <v>56</v>
      </c>
      <c r="W37" s="1"/>
      <c r="AA37" s="1"/>
      <c r="AB37" s="1"/>
      <c r="AC37" s="1"/>
      <c r="AD37" t="s">
        <v>409</v>
      </c>
      <c r="AE37">
        <v>30</v>
      </c>
      <c r="AF37" t="s">
        <v>391</v>
      </c>
      <c r="AG37" s="450">
        <v>18392.594000000001</v>
      </c>
      <c r="AH37" s="450">
        <v>1502</v>
      </c>
      <c r="AI37" s="450">
        <v>2504</v>
      </c>
      <c r="AJ37" s="450">
        <v>767.86800000000005</v>
      </c>
      <c r="AK37" s="450">
        <v>390.22800000000001</v>
      </c>
      <c r="AL37" s="450">
        <v>442.678</v>
      </c>
      <c r="AM37" s="450">
        <v>607</v>
      </c>
      <c r="AN37" s="450">
        <v>3319</v>
      </c>
      <c r="AO37" s="450">
        <v>1623</v>
      </c>
      <c r="AP37" s="450" t="s">
        <v>56</v>
      </c>
      <c r="AQ37" s="450">
        <v>561</v>
      </c>
      <c r="AR37" s="450">
        <v>914</v>
      </c>
      <c r="AS37" s="450">
        <v>1042</v>
      </c>
      <c r="AT37" s="450">
        <v>1647.979</v>
      </c>
      <c r="AU37" s="450" t="s">
        <v>56</v>
      </c>
      <c r="AV37" s="450">
        <v>798</v>
      </c>
    </row>
    <row r="38" spans="1:50" ht="15.9" customHeight="1">
      <c r="A38" s="371" t="s">
        <v>410</v>
      </c>
      <c r="B38" s="372">
        <f>AE38</f>
        <v>40</v>
      </c>
      <c r="C38" s="373" t="str">
        <f t="shared" si="7"/>
        <v>460V, 3 Ph</v>
      </c>
      <c r="D38" s="372" t="s">
        <v>177</v>
      </c>
      <c r="E38" s="363">
        <f t="shared" si="8"/>
        <v>22591.594000000001</v>
      </c>
      <c r="F38" s="378">
        <f t="shared" si="9"/>
        <v>2210</v>
      </c>
      <c r="G38" s="365">
        <f t="shared" si="10"/>
        <v>2623</v>
      </c>
      <c r="H38" s="364">
        <f t="shared" si="10"/>
        <v>767.86800000000005</v>
      </c>
      <c r="I38" s="364">
        <f t="shared" si="11"/>
        <v>390.22800000000001</v>
      </c>
      <c r="J38" s="374">
        <f t="shared" si="12"/>
        <v>442.678</v>
      </c>
      <c r="K38" s="253">
        <f t="shared" si="13"/>
        <v>607</v>
      </c>
      <c r="L38" s="364">
        <f t="shared" si="14"/>
        <v>3656</v>
      </c>
      <c r="M38" s="364">
        <f t="shared" si="15"/>
        <v>1794</v>
      </c>
      <c r="N38" s="365" t="str">
        <f t="shared" si="16"/>
        <v>-</v>
      </c>
      <c r="O38" s="365">
        <f t="shared" si="17"/>
        <v>561</v>
      </c>
      <c r="P38" s="365">
        <f t="shared" si="18"/>
        <v>914</v>
      </c>
      <c r="Q38" s="365">
        <f t="shared" si="19"/>
        <v>1042</v>
      </c>
      <c r="R38" s="364">
        <f t="shared" si="20"/>
        <v>1647.979</v>
      </c>
      <c r="S38" s="439" t="s">
        <v>56</v>
      </c>
      <c r="T38" s="596">
        <f t="shared" si="21"/>
        <v>798</v>
      </c>
      <c r="U38" s="613" t="s">
        <v>890</v>
      </c>
      <c r="V38" s="614" t="s">
        <v>56</v>
      </c>
      <c r="W38" s="1"/>
      <c r="AA38" s="1"/>
      <c r="AB38" s="1"/>
      <c r="AC38" s="1"/>
      <c r="AD38" t="s">
        <v>410</v>
      </c>
      <c r="AE38">
        <v>40</v>
      </c>
      <c r="AF38" t="s">
        <v>391</v>
      </c>
      <c r="AG38" s="450">
        <v>22591.594000000001</v>
      </c>
      <c r="AH38" s="450">
        <v>2210</v>
      </c>
      <c r="AI38" s="450">
        <v>2623</v>
      </c>
      <c r="AJ38" s="450">
        <v>767.86800000000005</v>
      </c>
      <c r="AK38" s="450">
        <v>390.22800000000001</v>
      </c>
      <c r="AL38" s="450">
        <v>442.678</v>
      </c>
      <c r="AM38" s="450">
        <v>607</v>
      </c>
      <c r="AN38" s="450">
        <v>3656</v>
      </c>
      <c r="AO38" s="450">
        <v>1794</v>
      </c>
      <c r="AP38" s="450" t="s">
        <v>56</v>
      </c>
      <c r="AQ38" s="450">
        <v>561</v>
      </c>
      <c r="AR38" s="450">
        <v>914</v>
      </c>
      <c r="AS38" s="450">
        <v>1042</v>
      </c>
      <c r="AT38" s="450">
        <v>1647.979</v>
      </c>
      <c r="AU38" s="450" t="s">
        <v>56</v>
      </c>
      <c r="AV38" s="450">
        <v>798</v>
      </c>
    </row>
    <row r="39" spans="1:50" ht="15.9" customHeight="1">
      <c r="A39" s="180" t="s">
        <v>411</v>
      </c>
      <c r="B39" s="182">
        <f>AE39</f>
        <v>50</v>
      </c>
      <c r="C39" s="181" t="str">
        <f t="shared" si="7"/>
        <v>460V, 3 Ph</v>
      </c>
      <c r="D39" s="182" t="s">
        <v>179</v>
      </c>
      <c r="E39" s="183">
        <f t="shared" si="8"/>
        <v>26050</v>
      </c>
      <c r="F39" s="377">
        <f t="shared" si="9"/>
        <v>2210</v>
      </c>
      <c r="G39" s="167">
        <f t="shared" si="10"/>
        <v>3084</v>
      </c>
      <c r="H39" s="184">
        <f t="shared" si="10"/>
        <v>767.86800000000005</v>
      </c>
      <c r="I39" s="184">
        <f t="shared" si="11"/>
        <v>390.22800000000001</v>
      </c>
      <c r="J39" s="185">
        <f t="shared" si="12"/>
        <v>442.678</v>
      </c>
      <c r="K39" s="165">
        <f t="shared" si="13"/>
        <v>607</v>
      </c>
      <c r="L39" s="184">
        <f t="shared" si="14"/>
        <v>3775</v>
      </c>
      <c r="M39" s="184">
        <f t="shared" si="15"/>
        <v>2346</v>
      </c>
      <c r="N39" s="167" t="str">
        <f t="shared" si="16"/>
        <v>-</v>
      </c>
      <c r="O39" s="167">
        <f t="shared" si="17"/>
        <v>561</v>
      </c>
      <c r="P39" s="167">
        <f t="shared" si="18"/>
        <v>914</v>
      </c>
      <c r="Q39" s="167">
        <f t="shared" si="19"/>
        <v>1042</v>
      </c>
      <c r="R39" s="184">
        <f t="shared" si="20"/>
        <v>1647.979</v>
      </c>
      <c r="S39" s="355" t="s">
        <v>56</v>
      </c>
      <c r="T39" s="595">
        <f t="shared" si="21"/>
        <v>798</v>
      </c>
      <c r="U39" s="604" t="s">
        <v>890</v>
      </c>
      <c r="V39" s="612" t="s">
        <v>56</v>
      </c>
      <c r="W39" s="1"/>
      <c r="AA39" s="1"/>
      <c r="AB39" s="1"/>
      <c r="AC39" s="1"/>
      <c r="AD39" t="s">
        <v>411</v>
      </c>
      <c r="AE39">
        <v>50</v>
      </c>
      <c r="AF39" t="s">
        <v>391</v>
      </c>
      <c r="AG39" s="450">
        <v>26050</v>
      </c>
      <c r="AH39" s="450">
        <v>2210</v>
      </c>
      <c r="AI39" s="450">
        <v>3084</v>
      </c>
      <c r="AJ39" s="450">
        <v>767.86800000000005</v>
      </c>
      <c r="AK39" s="450">
        <v>390.22800000000001</v>
      </c>
      <c r="AL39" s="450">
        <v>442.678</v>
      </c>
      <c r="AM39" s="450">
        <v>607</v>
      </c>
      <c r="AN39" s="450">
        <v>3775</v>
      </c>
      <c r="AO39" s="450">
        <v>2346</v>
      </c>
      <c r="AP39" s="450" t="s">
        <v>56</v>
      </c>
      <c r="AQ39" s="450">
        <v>561</v>
      </c>
      <c r="AR39" s="450">
        <v>914</v>
      </c>
      <c r="AS39" s="450">
        <v>1042</v>
      </c>
      <c r="AT39" s="450">
        <v>1647.979</v>
      </c>
      <c r="AU39" s="450" t="s">
        <v>56</v>
      </c>
      <c r="AV39" s="450">
        <v>798</v>
      </c>
    </row>
    <row r="40" spans="1:50" ht="15.9" customHeight="1">
      <c r="A40" s="371" t="s">
        <v>412</v>
      </c>
      <c r="B40" s="372">
        <f>AE40</f>
        <v>60</v>
      </c>
      <c r="C40" s="373" t="str">
        <f t="shared" si="7"/>
        <v>460V, 3 Ph</v>
      </c>
      <c r="D40" s="372" t="s">
        <v>181</v>
      </c>
      <c r="E40" s="363">
        <f t="shared" si="8"/>
        <v>32189</v>
      </c>
      <c r="F40" s="378">
        <f t="shared" si="9"/>
        <v>2218</v>
      </c>
      <c r="G40" s="365">
        <f t="shared" si="10"/>
        <v>3393</v>
      </c>
      <c r="H40" s="364">
        <f t="shared" si="10"/>
        <v>767.86800000000005</v>
      </c>
      <c r="I40" s="364">
        <f t="shared" si="11"/>
        <v>390.22800000000001</v>
      </c>
      <c r="J40" s="374">
        <f t="shared" si="12"/>
        <v>442.678</v>
      </c>
      <c r="K40" s="253">
        <f t="shared" si="13"/>
        <v>607</v>
      </c>
      <c r="L40" s="365" t="str">
        <f t="shared" si="14"/>
        <v>-</v>
      </c>
      <c r="M40" s="365" t="str">
        <f t="shared" si="15"/>
        <v>-</v>
      </c>
      <c r="N40" s="365" t="str">
        <f t="shared" si="16"/>
        <v>-</v>
      </c>
      <c r="O40" s="365">
        <f t="shared" si="17"/>
        <v>561</v>
      </c>
      <c r="P40" s="365">
        <f t="shared" si="18"/>
        <v>914</v>
      </c>
      <c r="Q40" s="365">
        <f t="shared" si="19"/>
        <v>1042</v>
      </c>
      <c r="R40" s="364">
        <f t="shared" si="20"/>
        <v>1647.979</v>
      </c>
      <c r="S40" s="439" t="s">
        <v>56</v>
      </c>
      <c r="T40" s="596">
        <f t="shared" si="21"/>
        <v>798</v>
      </c>
      <c r="U40" s="613" t="s">
        <v>892</v>
      </c>
      <c r="V40" s="614" t="s">
        <v>56</v>
      </c>
      <c r="W40" s="1"/>
      <c r="AA40" s="1"/>
      <c r="AB40" s="1"/>
      <c r="AC40" s="1"/>
      <c r="AD40" t="s">
        <v>412</v>
      </c>
      <c r="AE40">
        <v>60</v>
      </c>
      <c r="AF40" t="s">
        <v>391</v>
      </c>
      <c r="AG40" s="450">
        <v>32189</v>
      </c>
      <c r="AH40" s="450">
        <v>2218</v>
      </c>
      <c r="AI40" s="450">
        <v>3393</v>
      </c>
      <c r="AJ40" s="450">
        <v>767.86800000000005</v>
      </c>
      <c r="AK40" s="450">
        <v>390.22800000000001</v>
      </c>
      <c r="AL40" s="450">
        <v>442.678</v>
      </c>
      <c r="AM40" s="450">
        <v>607</v>
      </c>
      <c r="AN40" s="450" t="s">
        <v>56</v>
      </c>
      <c r="AO40" s="450" t="s">
        <v>56</v>
      </c>
      <c r="AP40" s="450" t="s">
        <v>56</v>
      </c>
      <c r="AQ40" s="450">
        <v>561</v>
      </c>
      <c r="AR40" s="450">
        <v>914</v>
      </c>
      <c r="AS40" s="450">
        <v>1042</v>
      </c>
      <c r="AT40" s="450">
        <v>1647.979</v>
      </c>
      <c r="AU40" s="450" t="s">
        <v>56</v>
      </c>
      <c r="AV40" s="450">
        <v>798</v>
      </c>
    </row>
    <row r="41" spans="1:50" ht="15.9" customHeight="1">
      <c r="A41" s="180" t="s">
        <v>413</v>
      </c>
      <c r="B41" s="182">
        <v>75</v>
      </c>
      <c r="C41" s="181" t="str">
        <f t="shared" si="7"/>
        <v>460V, 3 Ph</v>
      </c>
      <c r="D41" s="182" t="s">
        <v>183</v>
      </c>
      <c r="E41" s="183">
        <f t="shared" si="8"/>
        <v>36123</v>
      </c>
      <c r="F41" s="377">
        <f t="shared" si="9"/>
        <v>3401</v>
      </c>
      <c r="G41" s="167">
        <f t="shared" si="10"/>
        <v>4410</v>
      </c>
      <c r="H41" s="184">
        <f t="shared" si="10"/>
        <v>767.86800000000005</v>
      </c>
      <c r="I41" s="184">
        <f t="shared" si="11"/>
        <v>390.22800000000001</v>
      </c>
      <c r="J41" s="185">
        <f t="shared" si="12"/>
        <v>442.678</v>
      </c>
      <c r="K41" s="165">
        <f t="shared" si="13"/>
        <v>607</v>
      </c>
      <c r="L41" s="167" t="str">
        <f t="shared" si="14"/>
        <v>-</v>
      </c>
      <c r="M41" s="167" t="str">
        <f t="shared" si="15"/>
        <v>-</v>
      </c>
      <c r="N41" s="167" t="str">
        <f t="shared" si="16"/>
        <v>-</v>
      </c>
      <c r="O41" s="167">
        <f t="shared" si="17"/>
        <v>561</v>
      </c>
      <c r="P41" s="167">
        <f t="shared" si="18"/>
        <v>914</v>
      </c>
      <c r="Q41" s="167">
        <f t="shared" si="19"/>
        <v>1042</v>
      </c>
      <c r="R41" s="184">
        <f t="shared" si="20"/>
        <v>1647.979</v>
      </c>
      <c r="S41" s="355" t="s">
        <v>56</v>
      </c>
      <c r="T41" s="595">
        <f t="shared" si="21"/>
        <v>798</v>
      </c>
      <c r="U41" s="604" t="s">
        <v>892</v>
      </c>
      <c r="V41" s="612" t="s">
        <v>56</v>
      </c>
      <c r="W41" s="1"/>
      <c r="AA41" s="1"/>
      <c r="AB41" s="1"/>
      <c r="AC41" s="1"/>
      <c r="AD41" t="s">
        <v>413</v>
      </c>
      <c r="AE41">
        <v>75</v>
      </c>
      <c r="AF41" t="s">
        <v>391</v>
      </c>
      <c r="AG41" s="450">
        <v>36123</v>
      </c>
      <c r="AH41" s="450">
        <v>3401</v>
      </c>
      <c r="AI41" s="450">
        <v>4410</v>
      </c>
      <c r="AJ41" s="450">
        <v>767.86800000000005</v>
      </c>
      <c r="AK41" s="450">
        <v>390.22800000000001</v>
      </c>
      <c r="AL41" s="450">
        <v>442.678</v>
      </c>
      <c r="AM41" s="450">
        <v>607</v>
      </c>
      <c r="AN41" s="450" t="s">
        <v>56</v>
      </c>
      <c r="AO41" s="450" t="s">
        <v>56</v>
      </c>
      <c r="AP41" s="450" t="s">
        <v>56</v>
      </c>
      <c r="AQ41" s="450">
        <v>561</v>
      </c>
      <c r="AR41" s="450">
        <v>914</v>
      </c>
      <c r="AS41" s="450">
        <v>1042</v>
      </c>
      <c r="AT41" s="450">
        <v>1647.979</v>
      </c>
      <c r="AU41" s="450" t="s">
        <v>56</v>
      </c>
      <c r="AV41" s="450">
        <v>798</v>
      </c>
    </row>
    <row r="42" spans="1:50" ht="15.9" hidden="1" customHeight="1">
      <c r="A42" s="371" t="s">
        <v>414</v>
      </c>
      <c r="B42" s="372">
        <v>100</v>
      </c>
      <c r="C42" s="373" t="str">
        <f t="shared" si="7"/>
        <v>460V, 3 Ph</v>
      </c>
      <c r="D42" s="372" t="s">
        <v>186</v>
      </c>
      <c r="E42" s="363">
        <f t="shared" si="8"/>
        <v>42499</v>
      </c>
      <c r="F42" s="378">
        <f t="shared" si="9"/>
        <v>3336</v>
      </c>
      <c r="G42" s="365">
        <f t="shared" si="10"/>
        <v>5473</v>
      </c>
      <c r="H42" s="364">
        <f t="shared" si="10"/>
        <v>767.86800000000005</v>
      </c>
      <c r="I42" s="364">
        <f t="shared" si="11"/>
        <v>390.22800000000001</v>
      </c>
      <c r="J42" s="374">
        <f t="shared" si="12"/>
        <v>442.678</v>
      </c>
      <c r="K42" s="253">
        <f t="shared" si="13"/>
        <v>607</v>
      </c>
      <c r="L42" s="365" t="str">
        <f t="shared" si="14"/>
        <v>-</v>
      </c>
      <c r="M42" s="365" t="str">
        <f t="shared" si="15"/>
        <v>-</v>
      </c>
      <c r="N42" s="365" t="str">
        <f t="shared" si="16"/>
        <v>-</v>
      </c>
      <c r="O42" s="365">
        <f t="shared" si="17"/>
        <v>561</v>
      </c>
      <c r="P42" s="365">
        <f t="shared" si="18"/>
        <v>914</v>
      </c>
      <c r="Q42" s="365">
        <f t="shared" si="19"/>
        <v>1042</v>
      </c>
      <c r="R42" s="364">
        <f t="shared" si="20"/>
        <v>1647.979</v>
      </c>
      <c r="S42" s="439" t="s">
        <v>56</v>
      </c>
      <c r="T42" s="596">
        <f t="shared" si="21"/>
        <v>798</v>
      </c>
      <c r="U42" s="613" t="s">
        <v>892</v>
      </c>
      <c r="V42" s="614" t="s">
        <v>56</v>
      </c>
      <c r="W42" s="1"/>
      <c r="AA42" s="1"/>
      <c r="AB42" s="1"/>
      <c r="AC42" s="1"/>
      <c r="AD42" t="s">
        <v>414</v>
      </c>
      <c r="AE42">
        <v>100</v>
      </c>
      <c r="AF42" t="s">
        <v>391</v>
      </c>
      <c r="AG42" s="450">
        <v>42499</v>
      </c>
      <c r="AH42" s="450">
        <v>3336</v>
      </c>
      <c r="AI42" s="450">
        <v>5473</v>
      </c>
      <c r="AJ42" s="450">
        <v>767.86800000000005</v>
      </c>
      <c r="AK42" s="450">
        <v>390.22800000000001</v>
      </c>
      <c r="AL42" s="450">
        <v>442.678</v>
      </c>
      <c r="AM42" s="450">
        <v>607</v>
      </c>
      <c r="AN42" s="450" t="s">
        <v>56</v>
      </c>
      <c r="AO42" s="450" t="s">
        <v>56</v>
      </c>
      <c r="AP42" s="450" t="s">
        <v>56</v>
      </c>
      <c r="AQ42" s="450">
        <v>561</v>
      </c>
      <c r="AR42" s="450">
        <v>914</v>
      </c>
      <c r="AS42" s="450">
        <v>1042</v>
      </c>
      <c r="AT42" s="450">
        <v>1647.979</v>
      </c>
      <c r="AU42" s="450" t="s">
        <v>56</v>
      </c>
      <c r="AV42" s="450">
        <v>798</v>
      </c>
    </row>
    <row r="43" spans="1:50" ht="26.1" customHeight="1">
      <c r="A43" s="144" t="s">
        <v>415</v>
      </c>
      <c r="B43" s="266"/>
      <c r="C43" s="25"/>
      <c r="D43" s="25"/>
      <c r="E43" s="25"/>
      <c r="F43" s="244"/>
      <c r="G43" s="755"/>
      <c r="H43" s="40"/>
      <c r="I43" s="40"/>
      <c r="J43" s="46"/>
      <c r="K43" s="40"/>
      <c r="L43" s="40"/>
      <c r="M43" s="40"/>
      <c r="N43" s="40"/>
      <c r="O43" s="40"/>
      <c r="P43" s="40"/>
      <c r="Q43" s="40"/>
      <c r="R43" s="40"/>
      <c r="S43" s="25"/>
      <c r="T43" s="240"/>
      <c r="U43" s="607"/>
      <c r="V43" s="575"/>
      <c r="W43" s="1"/>
      <c r="AA43" s="1"/>
      <c r="AB43" s="1"/>
      <c r="AC43" s="1"/>
      <c r="AD43" t="s">
        <v>416</v>
      </c>
      <c r="AE43"/>
      <c r="AF43"/>
      <c r="AG43" s="450"/>
      <c r="AH43" s="450"/>
      <c r="AI43" s="450"/>
      <c r="AJ43" s="450"/>
      <c r="AK43" s="450"/>
      <c r="AL43" s="450"/>
      <c r="AM43" s="450"/>
      <c r="AN43" s="450"/>
      <c r="AO43" s="450"/>
      <c r="AP43" s="450"/>
      <c r="AQ43" s="450"/>
      <c r="AR43" s="450"/>
      <c r="AS43" s="450"/>
      <c r="AT43" s="450"/>
      <c r="AU43" s="450"/>
      <c r="AV43" s="450"/>
      <c r="AW43" s="1"/>
      <c r="AX43" s="1"/>
    </row>
    <row r="44" spans="1:50" ht="15.9" customHeight="1">
      <c r="A44" s="147" t="s">
        <v>417</v>
      </c>
      <c r="B44" s="92"/>
      <c r="C44" s="3"/>
      <c r="D44" s="3"/>
      <c r="E44" s="3"/>
      <c r="F44" s="241"/>
      <c r="G44" s="754"/>
      <c r="H44" s="31"/>
      <c r="I44" s="31"/>
      <c r="J44" s="47"/>
      <c r="K44" s="31"/>
      <c r="L44" s="31"/>
      <c r="M44" s="31"/>
      <c r="N44" s="31"/>
      <c r="O44" s="31"/>
      <c r="P44" s="31"/>
      <c r="Q44" s="31"/>
      <c r="R44" s="31"/>
      <c r="S44" s="3"/>
      <c r="T44" s="589"/>
      <c r="U44" s="602"/>
      <c r="V44" s="570"/>
      <c r="W44" s="1"/>
      <c r="AA44" s="1"/>
      <c r="AB44" s="1"/>
      <c r="AC44" s="1"/>
      <c r="AD44" t="s">
        <v>417</v>
      </c>
      <c r="AE44"/>
      <c r="AF44"/>
      <c r="AG44" s="450"/>
      <c r="AH44" s="450"/>
      <c r="AI44" s="450"/>
      <c r="AJ44" s="450"/>
      <c r="AK44" s="450"/>
      <c r="AL44" s="450"/>
      <c r="AM44" s="450"/>
      <c r="AN44" s="450"/>
      <c r="AO44" s="450"/>
      <c r="AP44" s="450"/>
      <c r="AQ44" s="450"/>
      <c r="AR44" s="450"/>
      <c r="AS44" s="450"/>
      <c r="AT44" s="450"/>
      <c r="AU44" s="450"/>
      <c r="AV44" s="450"/>
      <c r="AW44" s="1"/>
      <c r="AX44" s="1"/>
    </row>
    <row r="45" spans="1:50" ht="15.9" customHeight="1">
      <c r="A45" s="155" t="s">
        <v>418</v>
      </c>
      <c r="B45" s="157">
        <f t="shared" ref="B45:B53" si="22">AE45</f>
        <v>5</v>
      </c>
      <c r="C45" s="156" t="str">
        <f t="shared" ref="C45:C53" si="23">AF45</f>
        <v>460V, 3 Ph</v>
      </c>
      <c r="D45" s="351" t="s">
        <v>129</v>
      </c>
      <c r="E45" s="170">
        <f t="shared" ref="E45:E53" si="24">IFERROR(AG45*$B$3*IF($B$4="Yes",1+$AC$1,1),AG45)</f>
        <v>8622</v>
      </c>
      <c r="F45" s="242">
        <f t="shared" ref="F45:F53" si="25">IFERROR(AH45*$B$3*IF($B$4="Yes",1+$AC$1,1),AH45)</f>
        <v>1095</v>
      </c>
      <c r="G45" s="159" t="s">
        <v>56</v>
      </c>
      <c r="H45" s="158">
        <f t="shared" ref="G45:H53" si="26">IFERROR(AJ45*$B$3*IF($B$4="Yes",1+$AC$1,1),AJ45)</f>
        <v>767.86800000000005</v>
      </c>
      <c r="I45" s="158">
        <f t="shared" ref="I45:I53" si="27">IFERROR(AK45*$B$3*IF($B$4="Yes",1+$AC$1,1),AK45)</f>
        <v>390.22800000000001</v>
      </c>
      <c r="J45" s="171">
        <f t="shared" ref="J45:J53" si="28">IFERROR(AL45*$B$3*IF($B$4="Yes",1+$AC$1,1),AL45)</f>
        <v>442.678</v>
      </c>
      <c r="K45" s="159">
        <f t="shared" ref="K45:K53" si="29">IFERROR(AM45*$B$3*IF($B$4="Yes",1+$AC$1,1),AM45)</f>
        <v>607</v>
      </c>
      <c r="L45" s="158">
        <f t="shared" ref="L45:L53" si="30">IFERROR(AN45*$B$3*IF($B$4="Yes",1+$AC$1,1),AN45)</f>
        <v>2472</v>
      </c>
      <c r="M45" s="159">
        <f t="shared" ref="M45:M53" si="31">IFERROR(AO45*$B$3*IF($B$4="Yes",1+$AC$1,1),AO45)</f>
        <v>1264</v>
      </c>
      <c r="N45" s="159" t="str">
        <f t="shared" ref="N45:N53" si="32">IFERROR(AP45*$B$3*IF($B$4="Yes",1+$AC$1,1),AP45)</f>
        <v>-</v>
      </c>
      <c r="O45" s="159" t="str">
        <f t="shared" ref="O45:O53" si="33">IFERROR(AQ45*$B$3*IF($B$4="Yes",1+$AC$1,1),AQ45)</f>
        <v>-</v>
      </c>
      <c r="P45" s="159" t="str">
        <f t="shared" ref="P45:P53" si="34">IFERROR(AR45*$B$3*IF($B$4="Yes",1+$AC$1,1),AR45)</f>
        <v>-</v>
      </c>
      <c r="Q45" s="159" t="str">
        <f t="shared" ref="Q45:Q53" si="35">IFERROR(AS45*$B$3*IF($B$4="Yes",1+$AC$1,1),AS45)</f>
        <v>-</v>
      </c>
      <c r="R45" s="158">
        <f t="shared" ref="R45:R53" si="36">IFERROR(AT45*$B$3*IF($B$4="Yes",1+$AC$1,1),AT45)</f>
        <v>1647.979</v>
      </c>
      <c r="S45" s="158">
        <f t="shared" ref="S45:S53" si="37">IFERROR(AU45*$B$3*IF($B$4="Yes",1+$AC$1,1),AU45)</f>
        <v>579</v>
      </c>
      <c r="T45" s="590">
        <f t="shared" ref="T45:T53" si="38">IFERROR(AV45*$B$3*IF($B$4="Yes",1+$AC$1,1),AV45)</f>
        <v>515</v>
      </c>
      <c r="U45" s="603" t="s">
        <v>887</v>
      </c>
      <c r="V45" s="572" t="s">
        <v>56</v>
      </c>
      <c r="W45" s="1"/>
      <c r="AA45" s="1"/>
      <c r="AB45" s="1"/>
      <c r="AC45" s="1"/>
      <c r="AD45" t="s">
        <v>418</v>
      </c>
      <c r="AE45">
        <v>5</v>
      </c>
      <c r="AF45" t="s">
        <v>391</v>
      </c>
      <c r="AG45" s="450">
        <v>8622</v>
      </c>
      <c r="AH45" s="450">
        <v>1095</v>
      </c>
      <c r="AI45" s="450">
        <v>543</v>
      </c>
      <c r="AJ45" s="450">
        <v>767.86800000000005</v>
      </c>
      <c r="AK45" s="450">
        <v>390.22800000000001</v>
      </c>
      <c r="AL45" s="450">
        <v>442.678</v>
      </c>
      <c r="AM45" s="450">
        <v>607</v>
      </c>
      <c r="AN45" s="450">
        <v>2472</v>
      </c>
      <c r="AO45" s="450">
        <v>1264</v>
      </c>
      <c r="AP45" s="450" t="s">
        <v>56</v>
      </c>
      <c r="AQ45" s="450" t="s">
        <v>56</v>
      </c>
      <c r="AR45" s="450" t="s">
        <v>56</v>
      </c>
      <c r="AS45" s="450" t="s">
        <v>56</v>
      </c>
      <c r="AT45" s="450">
        <v>1647.979</v>
      </c>
      <c r="AU45" s="450">
        <v>579</v>
      </c>
      <c r="AV45" s="450">
        <v>515</v>
      </c>
      <c r="AW45" s="164"/>
      <c r="AX45" s="164"/>
    </row>
    <row r="46" spans="1:50" ht="15.9" customHeight="1">
      <c r="A46" s="161" t="s">
        <v>419</v>
      </c>
      <c r="B46" s="163">
        <f t="shared" si="22"/>
        <v>7.5</v>
      </c>
      <c r="C46" s="162" t="str">
        <f t="shared" si="23"/>
        <v>460V, 3 Ph</v>
      </c>
      <c r="D46" s="163" t="s">
        <v>160</v>
      </c>
      <c r="E46" s="164">
        <f t="shared" si="24"/>
        <v>9989</v>
      </c>
      <c r="F46" s="243">
        <f t="shared" si="25"/>
        <v>1095</v>
      </c>
      <c r="G46" s="168" t="s">
        <v>56</v>
      </c>
      <c r="H46" s="165">
        <f t="shared" si="26"/>
        <v>767.86800000000005</v>
      </c>
      <c r="I46" s="165">
        <f t="shared" si="27"/>
        <v>390.22800000000001</v>
      </c>
      <c r="J46" s="166">
        <f t="shared" si="28"/>
        <v>442.678</v>
      </c>
      <c r="K46" s="168">
        <f t="shared" si="29"/>
        <v>607</v>
      </c>
      <c r="L46" s="165">
        <f t="shared" si="30"/>
        <v>2564</v>
      </c>
      <c r="M46" s="168">
        <f t="shared" si="31"/>
        <v>1298</v>
      </c>
      <c r="N46" s="168" t="str">
        <f t="shared" si="32"/>
        <v>-</v>
      </c>
      <c r="O46" s="168" t="str">
        <f t="shared" si="33"/>
        <v>-</v>
      </c>
      <c r="P46" s="168" t="str">
        <f t="shared" si="34"/>
        <v>-</v>
      </c>
      <c r="Q46" s="168" t="str">
        <f t="shared" si="35"/>
        <v>-</v>
      </c>
      <c r="R46" s="165">
        <f t="shared" si="36"/>
        <v>1647.979</v>
      </c>
      <c r="S46" s="165">
        <f t="shared" si="37"/>
        <v>579</v>
      </c>
      <c r="T46" s="591">
        <f t="shared" si="38"/>
        <v>515</v>
      </c>
      <c r="U46" s="606" t="s">
        <v>887</v>
      </c>
      <c r="V46" s="574" t="s">
        <v>56</v>
      </c>
      <c r="W46" s="1"/>
      <c r="AA46" s="1"/>
      <c r="AB46" s="1"/>
      <c r="AC46" s="1"/>
      <c r="AD46" t="s">
        <v>419</v>
      </c>
      <c r="AE46">
        <v>7.5</v>
      </c>
      <c r="AF46" t="s">
        <v>391</v>
      </c>
      <c r="AG46" s="450">
        <v>9989</v>
      </c>
      <c r="AH46" s="450">
        <v>1095</v>
      </c>
      <c r="AI46" s="450">
        <v>561</v>
      </c>
      <c r="AJ46" s="450">
        <v>767.86800000000005</v>
      </c>
      <c r="AK46" s="450">
        <v>390.22800000000001</v>
      </c>
      <c r="AL46" s="450">
        <v>442.678</v>
      </c>
      <c r="AM46" s="450">
        <v>607</v>
      </c>
      <c r="AN46" s="450">
        <v>2564</v>
      </c>
      <c r="AO46" s="450">
        <v>1298</v>
      </c>
      <c r="AP46" s="450" t="s">
        <v>56</v>
      </c>
      <c r="AQ46" s="450" t="s">
        <v>56</v>
      </c>
      <c r="AR46" s="450" t="s">
        <v>56</v>
      </c>
      <c r="AS46" s="450" t="s">
        <v>56</v>
      </c>
      <c r="AT46" s="450">
        <v>1647.979</v>
      </c>
      <c r="AU46" s="450">
        <v>579</v>
      </c>
      <c r="AV46" s="450">
        <v>515</v>
      </c>
      <c r="AW46" s="164"/>
      <c r="AX46" s="164"/>
    </row>
    <row r="47" spans="1:50" ht="15.9" customHeight="1">
      <c r="A47" s="155" t="s">
        <v>420</v>
      </c>
      <c r="B47" s="157">
        <f t="shared" si="22"/>
        <v>10</v>
      </c>
      <c r="C47" s="156" t="str">
        <f t="shared" si="23"/>
        <v>460V, 3 Ph</v>
      </c>
      <c r="D47" s="157" t="s">
        <v>116</v>
      </c>
      <c r="E47" s="170">
        <f t="shared" si="24"/>
        <v>10211</v>
      </c>
      <c r="F47" s="242">
        <f t="shared" si="25"/>
        <v>1151</v>
      </c>
      <c r="G47" s="159" t="s">
        <v>56</v>
      </c>
      <c r="H47" s="158">
        <f t="shared" si="26"/>
        <v>767.86800000000005</v>
      </c>
      <c r="I47" s="158">
        <f t="shared" si="27"/>
        <v>390.22800000000001</v>
      </c>
      <c r="J47" s="171">
        <f t="shared" si="28"/>
        <v>442.678</v>
      </c>
      <c r="K47" s="159">
        <f t="shared" si="29"/>
        <v>607</v>
      </c>
      <c r="L47" s="158">
        <f t="shared" si="30"/>
        <v>2747</v>
      </c>
      <c r="M47" s="159">
        <f t="shared" si="31"/>
        <v>1333</v>
      </c>
      <c r="N47" s="159" t="str">
        <f t="shared" si="32"/>
        <v>-</v>
      </c>
      <c r="O47" s="159" t="str">
        <f t="shared" si="33"/>
        <v>-</v>
      </c>
      <c r="P47" s="159" t="str">
        <f t="shared" si="34"/>
        <v>-</v>
      </c>
      <c r="Q47" s="159" t="str">
        <f t="shared" si="35"/>
        <v>-</v>
      </c>
      <c r="R47" s="158">
        <f t="shared" si="36"/>
        <v>1647.979</v>
      </c>
      <c r="S47" s="158">
        <f t="shared" si="37"/>
        <v>579</v>
      </c>
      <c r="T47" s="590">
        <f t="shared" si="38"/>
        <v>515</v>
      </c>
      <c r="U47" s="603" t="s">
        <v>887</v>
      </c>
      <c r="V47" s="572" t="s">
        <v>56</v>
      </c>
      <c r="W47" s="1"/>
      <c r="AA47" s="1"/>
      <c r="AB47" s="1"/>
      <c r="AC47" s="1"/>
      <c r="AD47" t="s">
        <v>420</v>
      </c>
      <c r="AE47">
        <v>10</v>
      </c>
      <c r="AF47" t="s">
        <v>391</v>
      </c>
      <c r="AG47" s="450">
        <v>10211</v>
      </c>
      <c r="AH47" s="450">
        <v>1151</v>
      </c>
      <c r="AI47" s="450">
        <v>786</v>
      </c>
      <c r="AJ47" s="450">
        <v>767.86800000000005</v>
      </c>
      <c r="AK47" s="450">
        <v>390.22800000000001</v>
      </c>
      <c r="AL47" s="450">
        <v>442.678</v>
      </c>
      <c r="AM47" s="450">
        <v>607</v>
      </c>
      <c r="AN47" s="450">
        <v>2747</v>
      </c>
      <c r="AO47" s="450">
        <v>1333</v>
      </c>
      <c r="AP47" s="450" t="s">
        <v>56</v>
      </c>
      <c r="AQ47" s="450" t="s">
        <v>56</v>
      </c>
      <c r="AR47" s="450" t="s">
        <v>56</v>
      </c>
      <c r="AS47" s="450" t="s">
        <v>56</v>
      </c>
      <c r="AT47" s="450">
        <v>1647.979</v>
      </c>
      <c r="AU47" s="450">
        <v>579</v>
      </c>
      <c r="AV47" s="450">
        <v>515</v>
      </c>
      <c r="AW47" s="164"/>
      <c r="AX47" s="164"/>
    </row>
    <row r="48" spans="1:50" ht="15.9" customHeight="1">
      <c r="A48" s="161" t="s">
        <v>421</v>
      </c>
      <c r="B48" s="163">
        <f t="shared" si="22"/>
        <v>15</v>
      </c>
      <c r="C48" s="162" t="str">
        <f t="shared" si="23"/>
        <v>460V, 3 Ph</v>
      </c>
      <c r="D48" s="163" t="s">
        <v>192</v>
      </c>
      <c r="E48" s="164">
        <f t="shared" si="24"/>
        <v>10354</v>
      </c>
      <c r="F48" s="243">
        <f t="shared" si="25"/>
        <v>1165</v>
      </c>
      <c r="G48" s="168" t="s">
        <v>56</v>
      </c>
      <c r="H48" s="165">
        <f t="shared" si="26"/>
        <v>767.86800000000005</v>
      </c>
      <c r="I48" s="165">
        <f t="shared" si="27"/>
        <v>390.22800000000001</v>
      </c>
      <c r="J48" s="166">
        <f t="shared" si="28"/>
        <v>442.678</v>
      </c>
      <c r="K48" s="168">
        <f t="shared" si="29"/>
        <v>607</v>
      </c>
      <c r="L48" s="165">
        <f t="shared" si="30"/>
        <v>2808</v>
      </c>
      <c r="M48" s="168">
        <f t="shared" si="31"/>
        <v>1458</v>
      </c>
      <c r="N48" s="168" t="str">
        <f t="shared" si="32"/>
        <v>-</v>
      </c>
      <c r="O48" s="168" t="str">
        <f t="shared" si="33"/>
        <v>-</v>
      </c>
      <c r="P48" s="168" t="str">
        <f t="shared" si="34"/>
        <v>-</v>
      </c>
      <c r="Q48" s="168" t="str">
        <f t="shared" si="35"/>
        <v>-</v>
      </c>
      <c r="R48" s="165">
        <f t="shared" si="36"/>
        <v>1647.979</v>
      </c>
      <c r="S48" s="165">
        <f t="shared" si="37"/>
        <v>579</v>
      </c>
      <c r="T48" s="591">
        <f t="shared" si="38"/>
        <v>515</v>
      </c>
      <c r="U48" s="606" t="s">
        <v>887</v>
      </c>
      <c r="V48" s="574" t="s">
        <v>56</v>
      </c>
      <c r="W48" s="1"/>
      <c r="AA48" s="1"/>
      <c r="AB48" s="1"/>
      <c r="AC48" s="1"/>
      <c r="AD48" t="s">
        <v>421</v>
      </c>
      <c r="AE48">
        <v>15</v>
      </c>
      <c r="AF48" t="s">
        <v>391</v>
      </c>
      <c r="AG48" s="450">
        <v>10354</v>
      </c>
      <c r="AH48" s="450">
        <v>1165</v>
      </c>
      <c r="AI48" s="450">
        <v>842</v>
      </c>
      <c r="AJ48" s="450">
        <v>767.86800000000005</v>
      </c>
      <c r="AK48" s="450">
        <v>390.22800000000001</v>
      </c>
      <c r="AL48" s="450">
        <v>442.678</v>
      </c>
      <c r="AM48" s="450">
        <v>607</v>
      </c>
      <c r="AN48" s="450">
        <v>2808</v>
      </c>
      <c r="AO48" s="450">
        <v>1458</v>
      </c>
      <c r="AP48" s="450" t="s">
        <v>56</v>
      </c>
      <c r="AQ48" s="450" t="s">
        <v>56</v>
      </c>
      <c r="AR48" s="450" t="s">
        <v>56</v>
      </c>
      <c r="AS48" s="450" t="s">
        <v>56</v>
      </c>
      <c r="AT48" s="450">
        <v>1647.979</v>
      </c>
      <c r="AU48" s="450">
        <v>579</v>
      </c>
      <c r="AV48" s="450">
        <v>515</v>
      </c>
      <c r="AW48" s="164"/>
      <c r="AX48" s="164"/>
    </row>
    <row r="49" spans="1:50" ht="15.9" customHeight="1">
      <c r="A49" s="155" t="s">
        <v>422</v>
      </c>
      <c r="B49" s="157">
        <f t="shared" si="22"/>
        <v>20</v>
      </c>
      <c r="C49" s="156" t="str">
        <f t="shared" si="23"/>
        <v>460V, 3 Ph</v>
      </c>
      <c r="D49" s="157" t="s">
        <v>168</v>
      </c>
      <c r="E49" s="170">
        <f t="shared" si="24"/>
        <v>10797</v>
      </c>
      <c r="F49" s="242">
        <f t="shared" si="25"/>
        <v>1165</v>
      </c>
      <c r="G49" s="159" t="s">
        <v>56</v>
      </c>
      <c r="H49" s="158">
        <f t="shared" si="26"/>
        <v>767.86800000000005</v>
      </c>
      <c r="I49" s="158">
        <f t="shared" si="27"/>
        <v>390.22800000000001</v>
      </c>
      <c r="J49" s="171">
        <f t="shared" si="28"/>
        <v>442.678</v>
      </c>
      <c r="K49" s="159">
        <f t="shared" si="29"/>
        <v>607</v>
      </c>
      <c r="L49" s="158">
        <f t="shared" si="30"/>
        <v>2956</v>
      </c>
      <c r="M49" s="159">
        <f t="shared" si="31"/>
        <v>1581</v>
      </c>
      <c r="N49" s="159" t="str">
        <f t="shared" si="32"/>
        <v>-</v>
      </c>
      <c r="O49" s="159" t="str">
        <f t="shared" si="33"/>
        <v>-</v>
      </c>
      <c r="P49" s="159" t="str">
        <f t="shared" si="34"/>
        <v>-</v>
      </c>
      <c r="Q49" s="159" t="str">
        <f t="shared" si="35"/>
        <v>-</v>
      </c>
      <c r="R49" s="158">
        <f t="shared" si="36"/>
        <v>1647.979</v>
      </c>
      <c r="S49" s="158">
        <f t="shared" si="37"/>
        <v>579</v>
      </c>
      <c r="T49" s="590">
        <f t="shared" si="38"/>
        <v>515</v>
      </c>
      <c r="U49" s="603" t="s">
        <v>887</v>
      </c>
      <c r="V49" s="572" t="s">
        <v>56</v>
      </c>
      <c r="W49" s="1"/>
      <c r="AA49" s="1"/>
      <c r="AB49" s="1"/>
      <c r="AC49" s="1"/>
      <c r="AD49" t="s">
        <v>422</v>
      </c>
      <c r="AE49">
        <v>20</v>
      </c>
      <c r="AF49" t="s">
        <v>391</v>
      </c>
      <c r="AG49" s="450">
        <v>10797</v>
      </c>
      <c r="AH49" s="450">
        <v>1165</v>
      </c>
      <c r="AI49" s="450">
        <v>1126</v>
      </c>
      <c r="AJ49" s="450">
        <v>767.86800000000005</v>
      </c>
      <c r="AK49" s="450">
        <v>390.22800000000001</v>
      </c>
      <c r="AL49" s="450">
        <v>442.678</v>
      </c>
      <c r="AM49" s="450">
        <v>607</v>
      </c>
      <c r="AN49" s="450">
        <v>2956</v>
      </c>
      <c r="AO49" s="450">
        <v>1581</v>
      </c>
      <c r="AP49" s="450" t="s">
        <v>56</v>
      </c>
      <c r="AQ49" s="450" t="s">
        <v>56</v>
      </c>
      <c r="AR49" s="450" t="s">
        <v>56</v>
      </c>
      <c r="AS49" s="450" t="s">
        <v>56</v>
      </c>
      <c r="AT49" s="450">
        <v>1647.979</v>
      </c>
      <c r="AU49" s="450">
        <v>579</v>
      </c>
      <c r="AV49" s="450">
        <v>515</v>
      </c>
      <c r="AW49" s="164"/>
      <c r="AX49" s="164"/>
    </row>
    <row r="50" spans="1:50" ht="15.9" customHeight="1">
      <c r="A50" s="161" t="s">
        <v>423</v>
      </c>
      <c r="B50" s="163">
        <f t="shared" si="22"/>
        <v>25</v>
      </c>
      <c r="C50" s="162" t="str">
        <f t="shared" si="23"/>
        <v>460V, 3 Ph</v>
      </c>
      <c r="D50" s="163" t="s">
        <v>171</v>
      </c>
      <c r="E50" s="164">
        <f t="shared" si="24"/>
        <v>11023</v>
      </c>
      <c r="F50" s="243">
        <f t="shared" si="25"/>
        <v>1174</v>
      </c>
      <c r="G50" s="168" t="s">
        <v>56</v>
      </c>
      <c r="H50" s="165">
        <f t="shared" si="26"/>
        <v>767.86800000000005</v>
      </c>
      <c r="I50" s="165">
        <f t="shared" si="27"/>
        <v>390.22800000000001</v>
      </c>
      <c r="J50" s="166">
        <f t="shared" si="28"/>
        <v>442.678</v>
      </c>
      <c r="K50" s="168">
        <f t="shared" si="29"/>
        <v>607</v>
      </c>
      <c r="L50" s="165">
        <f t="shared" si="30"/>
        <v>3194</v>
      </c>
      <c r="M50" s="168">
        <f t="shared" si="31"/>
        <v>1602</v>
      </c>
      <c r="N50" s="168" t="str">
        <f t="shared" si="32"/>
        <v>-</v>
      </c>
      <c r="O50" s="168" t="str">
        <f t="shared" si="33"/>
        <v>-</v>
      </c>
      <c r="P50" s="168" t="str">
        <f t="shared" si="34"/>
        <v>-</v>
      </c>
      <c r="Q50" s="168" t="str">
        <f t="shared" si="35"/>
        <v>-</v>
      </c>
      <c r="R50" s="165">
        <f t="shared" si="36"/>
        <v>1647.979</v>
      </c>
      <c r="S50" s="165">
        <f t="shared" si="37"/>
        <v>579</v>
      </c>
      <c r="T50" s="591">
        <f t="shared" si="38"/>
        <v>515</v>
      </c>
      <c r="U50" s="606" t="s">
        <v>887</v>
      </c>
      <c r="V50" s="574" t="s">
        <v>56</v>
      </c>
      <c r="W50" s="1"/>
      <c r="AA50" s="1"/>
      <c r="AB50" s="1"/>
      <c r="AC50" s="1"/>
      <c r="AD50" t="s">
        <v>423</v>
      </c>
      <c r="AE50">
        <v>25</v>
      </c>
      <c r="AF50" t="s">
        <v>391</v>
      </c>
      <c r="AG50" s="450">
        <v>11023</v>
      </c>
      <c r="AH50" s="450">
        <v>1174</v>
      </c>
      <c r="AI50" s="450">
        <v>1353</v>
      </c>
      <c r="AJ50" s="450">
        <v>767.86800000000005</v>
      </c>
      <c r="AK50" s="450">
        <v>390.22800000000001</v>
      </c>
      <c r="AL50" s="450">
        <v>442.678</v>
      </c>
      <c r="AM50" s="450">
        <v>607</v>
      </c>
      <c r="AN50" s="450">
        <v>3194</v>
      </c>
      <c r="AO50" s="450">
        <v>1602</v>
      </c>
      <c r="AP50" s="450" t="s">
        <v>56</v>
      </c>
      <c r="AQ50" s="450" t="s">
        <v>56</v>
      </c>
      <c r="AR50" s="450" t="s">
        <v>56</v>
      </c>
      <c r="AS50" s="450" t="s">
        <v>56</v>
      </c>
      <c r="AT50" s="450">
        <v>1647.979</v>
      </c>
      <c r="AU50" s="450">
        <v>579</v>
      </c>
      <c r="AV50" s="450">
        <v>515</v>
      </c>
      <c r="AW50" s="164"/>
      <c r="AX50" s="164"/>
    </row>
    <row r="51" spans="1:50" ht="15.9" customHeight="1">
      <c r="A51" s="155" t="s">
        <v>424</v>
      </c>
      <c r="B51" s="157">
        <f t="shared" si="22"/>
        <v>30</v>
      </c>
      <c r="C51" s="156" t="str">
        <f t="shared" si="23"/>
        <v>460V, 3 Ph</v>
      </c>
      <c r="D51" s="157" t="s">
        <v>150</v>
      </c>
      <c r="E51" s="170">
        <f t="shared" si="24"/>
        <v>12310</v>
      </c>
      <c r="F51" s="242">
        <f t="shared" si="25"/>
        <v>1174</v>
      </c>
      <c r="G51" s="159" t="s">
        <v>56</v>
      </c>
      <c r="H51" s="158">
        <f t="shared" si="26"/>
        <v>767.86800000000005</v>
      </c>
      <c r="I51" s="158">
        <f t="shared" si="27"/>
        <v>390.22800000000001</v>
      </c>
      <c r="J51" s="171">
        <f t="shared" si="28"/>
        <v>442.678</v>
      </c>
      <c r="K51" s="159">
        <f t="shared" si="29"/>
        <v>607</v>
      </c>
      <c r="L51" s="158">
        <f t="shared" si="30"/>
        <v>3319</v>
      </c>
      <c r="M51" s="159">
        <f t="shared" si="31"/>
        <v>1623</v>
      </c>
      <c r="N51" s="159" t="str">
        <f t="shared" si="32"/>
        <v>-</v>
      </c>
      <c r="O51" s="159" t="str">
        <f t="shared" si="33"/>
        <v>-</v>
      </c>
      <c r="P51" s="159" t="str">
        <f t="shared" si="34"/>
        <v>-</v>
      </c>
      <c r="Q51" s="159" t="str">
        <f t="shared" si="35"/>
        <v>-</v>
      </c>
      <c r="R51" s="158">
        <f t="shared" si="36"/>
        <v>1647.979</v>
      </c>
      <c r="S51" s="158">
        <f t="shared" si="37"/>
        <v>579</v>
      </c>
      <c r="T51" s="590">
        <f t="shared" si="38"/>
        <v>515</v>
      </c>
      <c r="U51" s="603" t="s">
        <v>887</v>
      </c>
      <c r="V51" s="572" t="s">
        <v>56</v>
      </c>
      <c r="W51" s="1"/>
      <c r="AA51" s="1"/>
      <c r="AB51" s="1"/>
      <c r="AC51" s="1"/>
      <c r="AD51" t="s">
        <v>424</v>
      </c>
      <c r="AE51">
        <v>30</v>
      </c>
      <c r="AF51" t="s">
        <v>391</v>
      </c>
      <c r="AG51" s="450">
        <v>12310</v>
      </c>
      <c r="AH51" s="450">
        <v>1174</v>
      </c>
      <c r="AI51" s="450">
        <v>1678</v>
      </c>
      <c r="AJ51" s="450">
        <v>767.86800000000005</v>
      </c>
      <c r="AK51" s="450">
        <v>390.22800000000001</v>
      </c>
      <c r="AL51" s="450">
        <v>442.678</v>
      </c>
      <c r="AM51" s="450">
        <v>607</v>
      </c>
      <c r="AN51" s="450">
        <v>3319</v>
      </c>
      <c r="AO51" s="450">
        <v>1623</v>
      </c>
      <c r="AP51" s="450" t="s">
        <v>56</v>
      </c>
      <c r="AQ51" s="450" t="s">
        <v>56</v>
      </c>
      <c r="AR51" s="450" t="s">
        <v>56</v>
      </c>
      <c r="AS51" s="450" t="s">
        <v>56</v>
      </c>
      <c r="AT51" s="450">
        <v>1647.979</v>
      </c>
      <c r="AU51" s="450">
        <v>579</v>
      </c>
      <c r="AV51" s="450">
        <v>515</v>
      </c>
      <c r="AW51" s="164"/>
      <c r="AX51" s="164"/>
    </row>
    <row r="52" spans="1:50" ht="15.9" customHeight="1">
      <c r="A52" s="161" t="s">
        <v>425</v>
      </c>
      <c r="B52" s="163">
        <f t="shared" si="22"/>
        <v>40</v>
      </c>
      <c r="C52" s="162" t="str">
        <f t="shared" si="23"/>
        <v>460V, 3 Ph</v>
      </c>
      <c r="D52" s="163" t="s">
        <v>177</v>
      </c>
      <c r="E52" s="164">
        <f t="shared" si="24"/>
        <v>13793</v>
      </c>
      <c r="F52" s="243">
        <f t="shared" si="25"/>
        <v>1210</v>
      </c>
      <c r="G52" s="168">
        <f t="shared" si="26"/>
        <v>2055</v>
      </c>
      <c r="H52" s="165">
        <f t="shared" si="26"/>
        <v>767.86800000000005</v>
      </c>
      <c r="I52" s="165">
        <f t="shared" si="27"/>
        <v>390.22800000000001</v>
      </c>
      <c r="J52" s="166">
        <f t="shared" si="28"/>
        <v>442.678</v>
      </c>
      <c r="K52" s="168">
        <f t="shared" si="29"/>
        <v>607</v>
      </c>
      <c r="L52" s="168">
        <f t="shared" si="30"/>
        <v>3656</v>
      </c>
      <c r="M52" s="168">
        <f t="shared" si="31"/>
        <v>1794</v>
      </c>
      <c r="N52" s="168" t="str">
        <f t="shared" si="32"/>
        <v>-</v>
      </c>
      <c r="O52" s="168" t="str">
        <f t="shared" si="33"/>
        <v>-</v>
      </c>
      <c r="P52" s="168" t="str">
        <f t="shared" si="34"/>
        <v>-</v>
      </c>
      <c r="Q52" s="168" t="str">
        <f t="shared" si="35"/>
        <v>-</v>
      </c>
      <c r="R52" s="165">
        <f t="shared" si="36"/>
        <v>1647.979</v>
      </c>
      <c r="S52" s="165">
        <f t="shared" si="37"/>
        <v>579</v>
      </c>
      <c r="T52" s="591">
        <f t="shared" si="38"/>
        <v>515</v>
      </c>
      <c r="U52" s="606" t="s">
        <v>887</v>
      </c>
      <c r="V52" s="574" t="s">
        <v>56</v>
      </c>
      <c r="W52" s="1"/>
      <c r="AA52" s="1"/>
      <c r="AB52" s="1"/>
      <c r="AC52" s="1"/>
      <c r="AD52" t="s">
        <v>425</v>
      </c>
      <c r="AE52">
        <v>40</v>
      </c>
      <c r="AF52" t="s">
        <v>391</v>
      </c>
      <c r="AG52" s="450">
        <v>13793</v>
      </c>
      <c r="AH52" s="450">
        <v>1210</v>
      </c>
      <c r="AI52" s="450">
        <v>2055</v>
      </c>
      <c r="AJ52" s="450">
        <v>767.86800000000005</v>
      </c>
      <c r="AK52" s="450">
        <v>390.22800000000001</v>
      </c>
      <c r="AL52" s="450">
        <v>442.678</v>
      </c>
      <c r="AM52" s="450">
        <v>607</v>
      </c>
      <c r="AN52" s="450">
        <v>3656</v>
      </c>
      <c r="AO52" s="450">
        <v>1794</v>
      </c>
      <c r="AP52" s="450" t="s">
        <v>56</v>
      </c>
      <c r="AQ52" s="450" t="s">
        <v>56</v>
      </c>
      <c r="AR52" s="450" t="s">
        <v>56</v>
      </c>
      <c r="AS52" s="450" t="s">
        <v>56</v>
      </c>
      <c r="AT52" s="450">
        <v>1647.979</v>
      </c>
      <c r="AU52" s="450">
        <v>579</v>
      </c>
      <c r="AV52" s="450">
        <v>515</v>
      </c>
      <c r="AW52" s="164"/>
      <c r="AX52" s="164"/>
    </row>
    <row r="53" spans="1:50" ht="15.9" customHeight="1">
      <c r="A53" s="155" t="s">
        <v>426</v>
      </c>
      <c r="B53" s="157">
        <f t="shared" si="22"/>
        <v>50</v>
      </c>
      <c r="C53" s="156" t="str">
        <f t="shared" si="23"/>
        <v>460V, 3 Ph</v>
      </c>
      <c r="D53" s="157" t="s">
        <v>179</v>
      </c>
      <c r="E53" s="170">
        <f t="shared" si="24"/>
        <v>15502</v>
      </c>
      <c r="F53" s="242">
        <f t="shared" si="25"/>
        <v>1265</v>
      </c>
      <c r="G53" s="159">
        <f t="shared" si="26"/>
        <v>2089</v>
      </c>
      <c r="H53" s="158">
        <f t="shared" si="26"/>
        <v>767.86800000000005</v>
      </c>
      <c r="I53" s="158">
        <f t="shared" si="27"/>
        <v>390.22800000000001</v>
      </c>
      <c r="J53" s="171">
        <f t="shared" si="28"/>
        <v>442.678</v>
      </c>
      <c r="K53" s="159">
        <f t="shared" si="29"/>
        <v>607</v>
      </c>
      <c r="L53" s="159">
        <f t="shared" si="30"/>
        <v>3775</v>
      </c>
      <c r="M53" s="159">
        <f t="shared" si="31"/>
        <v>2346</v>
      </c>
      <c r="N53" s="159" t="str">
        <f t="shared" si="32"/>
        <v>-</v>
      </c>
      <c r="O53" s="159" t="str">
        <f t="shared" si="33"/>
        <v>-</v>
      </c>
      <c r="P53" s="159" t="str">
        <f t="shared" si="34"/>
        <v>-</v>
      </c>
      <c r="Q53" s="159" t="str">
        <f t="shared" si="35"/>
        <v>-</v>
      </c>
      <c r="R53" s="158">
        <f t="shared" si="36"/>
        <v>1647.979</v>
      </c>
      <c r="S53" s="158">
        <f t="shared" si="37"/>
        <v>579</v>
      </c>
      <c r="T53" s="590">
        <f t="shared" si="38"/>
        <v>515</v>
      </c>
      <c r="U53" s="603" t="s">
        <v>887</v>
      </c>
      <c r="V53" s="572" t="s">
        <v>56</v>
      </c>
      <c r="W53" s="1"/>
      <c r="AA53" s="1"/>
      <c r="AB53" s="1"/>
      <c r="AC53" s="1"/>
      <c r="AD53" t="s">
        <v>426</v>
      </c>
      <c r="AE53">
        <v>50</v>
      </c>
      <c r="AF53" t="s">
        <v>391</v>
      </c>
      <c r="AG53" s="450">
        <v>15502</v>
      </c>
      <c r="AH53" s="450">
        <v>1265</v>
      </c>
      <c r="AI53" s="450">
        <v>2089</v>
      </c>
      <c r="AJ53" s="450">
        <v>767.86800000000005</v>
      </c>
      <c r="AK53" s="450">
        <v>390.22800000000001</v>
      </c>
      <c r="AL53" s="450">
        <v>442.678</v>
      </c>
      <c r="AM53" s="450">
        <v>607</v>
      </c>
      <c r="AN53" s="450">
        <v>3775</v>
      </c>
      <c r="AO53" s="450">
        <v>2346</v>
      </c>
      <c r="AP53" s="450" t="s">
        <v>56</v>
      </c>
      <c r="AQ53" s="450" t="s">
        <v>56</v>
      </c>
      <c r="AR53" s="450" t="s">
        <v>56</v>
      </c>
      <c r="AS53" s="450" t="s">
        <v>56</v>
      </c>
      <c r="AT53" s="450">
        <v>1647.979</v>
      </c>
      <c r="AU53" s="450">
        <v>579</v>
      </c>
      <c r="AV53" s="450">
        <v>515</v>
      </c>
      <c r="AW53" s="164"/>
      <c r="AX53" s="164"/>
    </row>
    <row r="54" spans="1:50" ht="15.9" hidden="1" customHeight="1">
      <c r="A54" s="147" t="s">
        <v>427</v>
      </c>
      <c r="B54" s="92"/>
      <c r="C54" s="3"/>
      <c r="D54" s="92"/>
      <c r="E54" s="4"/>
      <c r="F54" s="245"/>
      <c r="G54" s="756"/>
      <c r="H54" s="30"/>
      <c r="I54" s="30"/>
      <c r="J54" s="48"/>
      <c r="K54" s="30"/>
      <c r="L54" s="30"/>
      <c r="M54" s="30"/>
      <c r="N54" s="30"/>
      <c r="O54" s="30"/>
      <c r="P54" s="30"/>
      <c r="Q54" s="30"/>
      <c r="R54" s="30"/>
      <c r="S54" s="4"/>
      <c r="T54" s="592"/>
      <c r="U54" s="608"/>
      <c r="V54" s="583"/>
      <c r="W54" s="1"/>
      <c r="AA54" s="1"/>
      <c r="AB54" s="1"/>
      <c r="AC54" s="1"/>
      <c r="AD54" t="s">
        <v>427</v>
      </c>
      <c r="AE54"/>
      <c r="AF54"/>
      <c r="AG54" s="450"/>
      <c r="AH54" s="450"/>
      <c r="AI54" s="450"/>
      <c r="AJ54" s="450"/>
      <c r="AK54" s="450"/>
      <c r="AL54" s="450"/>
      <c r="AM54" s="450"/>
      <c r="AN54" s="450"/>
      <c r="AO54" s="450"/>
      <c r="AP54" s="450"/>
      <c r="AQ54" s="450"/>
      <c r="AR54" s="450"/>
      <c r="AS54" s="450"/>
      <c r="AT54" s="450"/>
      <c r="AU54" s="450"/>
      <c r="AV54" s="450"/>
      <c r="AW54" s="1"/>
      <c r="AX54" s="1"/>
    </row>
    <row r="55" spans="1:50" ht="15.9" hidden="1" customHeight="1">
      <c r="A55" s="173" t="s">
        <v>428</v>
      </c>
      <c r="B55" s="175">
        <f t="shared" ref="B55:C59" si="39">AE55</f>
        <v>60</v>
      </c>
      <c r="C55" s="174" t="str">
        <f t="shared" si="39"/>
        <v>460V, 3 Ph</v>
      </c>
      <c r="D55" s="175" t="s">
        <v>181</v>
      </c>
      <c r="E55" s="187">
        <f t="shared" ref="E55:E65" si="40">IFERROR(AG55*$B$3*IF($B$4="Yes",1+$AC$1,1),AG55)</f>
        <v>17578</v>
      </c>
      <c r="F55" s="376">
        <f t="shared" ref="F55:F65" si="41">IFERROR(AH55*$B$3*IF($B$4="Yes",1+$AC$1,1),AH55)</f>
        <v>1390</v>
      </c>
      <c r="G55" s="186">
        <f t="shared" ref="G55:H65" si="42">IFERROR(AI55*$B$3*IF($B$4="Yes",1+$AC$1,1),AI55)</f>
        <v>2504</v>
      </c>
      <c r="H55" s="177">
        <f t="shared" si="42"/>
        <v>767.86800000000005</v>
      </c>
      <c r="I55" s="177">
        <f t="shared" ref="I55:I65" si="43">IFERROR(AK55*$B$3*IF($B$4="Yes",1+$AC$1,1),AK55)</f>
        <v>390.22800000000001</v>
      </c>
      <c r="J55" s="178">
        <f t="shared" ref="J55:J65" si="44">IFERROR(AL55*$B$3*IF($B$4="Yes",1+$AC$1,1),AL55)</f>
        <v>442.678</v>
      </c>
      <c r="K55" s="177">
        <f t="shared" ref="K55:K65" si="45">IFERROR(AM55*$B$3*IF($B$4="Yes",1+$AC$1,1),AM55)</f>
        <v>607</v>
      </c>
      <c r="L55" s="186" t="str">
        <f t="shared" ref="L55:L65" si="46">IFERROR(AN55*$B$3*IF($B$4="Yes",1+$AC$1,1),AN55)</f>
        <v>-</v>
      </c>
      <c r="M55" s="177">
        <f t="shared" ref="M55:M65" si="47">IFERROR(AO55*$B$3*IF($B$4="Yes",1+$AC$1,1),AO55)</f>
        <v>3037</v>
      </c>
      <c r="N55" s="186" t="str">
        <f t="shared" ref="N55:N65" si="48">IFERROR(AP55*$B$3*IF($B$4="Yes",1+$AC$1,1),AP55)</f>
        <v>-</v>
      </c>
      <c r="O55" s="186" t="str">
        <f t="shared" ref="O55:O65" si="49">IFERROR(AQ55*$B$3*IF($B$4="Yes",1+$AC$1,1),AQ55)</f>
        <v>-</v>
      </c>
      <c r="P55" s="186" t="str">
        <f t="shared" ref="P55:P65" si="50">IFERROR(AR55*$B$3*IF($B$4="Yes",1+$AC$1,1),AR55)</f>
        <v>-</v>
      </c>
      <c r="Q55" s="186" t="str">
        <f t="shared" ref="Q55:Q65" si="51">IFERROR(AS55*$B$3*IF($B$4="Yes",1+$AC$1,1),AS55)</f>
        <v>-</v>
      </c>
      <c r="R55" s="177">
        <f t="shared" ref="R55:R65" si="52">IFERROR(AT55*$B$3*IF($B$4="Yes",1+$AC$1,1),AT55)</f>
        <v>1647.979</v>
      </c>
      <c r="S55" s="369" t="s">
        <v>56</v>
      </c>
      <c r="T55" s="594">
        <f t="shared" ref="T55:T65" si="53">IFERROR(AV55*$B$3*IF($B$4="Yes",1+$AC$1,1),AV55)</f>
        <v>694</v>
      </c>
      <c r="U55" s="609" t="s">
        <v>890</v>
      </c>
      <c r="V55" s="577" t="s">
        <v>56</v>
      </c>
      <c r="W55" s="1"/>
      <c r="AA55" s="1"/>
      <c r="AB55" s="1"/>
      <c r="AC55" s="1"/>
      <c r="AD55" t="s">
        <v>428</v>
      </c>
      <c r="AE55">
        <v>60</v>
      </c>
      <c r="AF55" t="s">
        <v>391</v>
      </c>
      <c r="AG55" s="450">
        <v>17578</v>
      </c>
      <c r="AH55" s="450">
        <v>1390</v>
      </c>
      <c r="AI55" s="450">
        <v>2504</v>
      </c>
      <c r="AJ55" s="450">
        <v>767.86800000000005</v>
      </c>
      <c r="AK55" s="450">
        <v>390.22800000000001</v>
      </c>
      <c r="AL55" s="450">
        <v>442.678</v>
      </c>
      <c r="AM55" s="450">
        <v>607</v>
      </c>
      <c r="AN55" s="450" t="s">
        <v>56</v>
      </c>
      <c r="AO55" s="450">
        <v>3037</v>
      </c>
      <c r="AP55" s="450" t="s">
        <v>56</v>
      </c>
      <c r="AQ55" s="450" t="s">
        <v>56</v>
      </c>
      <c r="AR55" s="450" t="s">
        <v>56</v>
      </c>
      <c r="AS55" s="450" t="s">
        <v>56</v>
      </c>
      <c r="AT55" s="450">
        <v>1647.979</v>
      </c>
      <c r="AU55" s="450" t="s">
        <v>56</v>
      </c>
      <c r="AV55" s="450">
        <v>694</v>
      </c>
    </row>
    <row r="56" spans="1:50" ht="15.9" hidden="1" customHeight="1">
      <c r="A56" s="161" t="s">
        <v>429</v>
      </c>
      <c r="B56" s="163">
        <f t="shared" si="39"/>
        <v>75</v>
      </c>
      <c r="C56" s="162" t="str">
        <f t="shared" si="39"/>
        <v>460V, 3 Ph</v>
      </c>
      <c r="D56" s="163" t="s">
        <v>183</v>
      </c>
      <c r="E56" s="183">
        <f t="shared" si="40"/>
        <v>19760.455999999998</v>
      </c>
      <c r="F56" s="375">
        <f t="shared" si="41"/>
        <v>1499</v>
      </c>
      <c r="G56" s="168">
        <f t="shared" si="42"/>
        <v>2623</v>
      </c>
      <c r="H56" s="165">
        <f t="shared" si="42"/>
        <v>767.86800000000005</v>
      </c>
      <c r="I56" s="165">
        <f t="shared" si="43"/>
        <v>390.22800000000001</v>
      </c>
      <c r="J56" s="166">
        <f t="shared" si="44"/>
        <v>442.678</v>
      </c>
      <c r="K56" s="165">
        <f t="shared" si="45"/>
        <v>607</v>
      </c>
      <c r="L56" s="168" t="str">
        <f t="shared" si="46"/>
        <v>-</v>
      </c>
      <c r="M56" s="165">
        <f t="shared" si="47"/>
        <v>3273</v>
      </c>
      <c r="N56" s="168" t="str">
        <f t="shared" si="48"/>
        <v>-</v>
      </c>
      <c r="O56" s="168" t="str">
        <f t="shared" si="49"/>
        <v>-</v>
      </c>
      <c r="P56" s="168" t="str">
        <f t="shared" si="50"/>
        <v>-</v>
      </c>
      <c r="Q56" s="168" t="str">
        <f t="shared" si="51"/>
        <v>-</v>
      </c>
      <c r="R56" s="165">
        <f t="shared" si="52"/>
        <v>1647.979</v>
      </c>
      <c r="S56" s="352" t="s">
        <v>56</v>
      </c>
      <c r="T56" s="593">
        <f t="shared" si="53"/>
        <v>694</v>
      </c>
      <c r="U56" s="606" t="s">
        <v>890</v>
      </c>
      <c r="V56" s="574" t="s">
        <v>56</v>
      </c>
      <c r="W56" s="1"/>
      <c r="AA56" s="1"/>
      <c r="AB56" s="1"/>
      <c r="AC56" s="1"/>
      <c r="AD56" t="s">
        <v>429</v>
      </c>
      <c r="AE56">
        <v>75</v>
      </c>
      <c r="AF56" t="s">
        <v>391</v>
      </c>
      <c r="AG56" s="450">
        <v>19760.455999999998</v>
      </c>
      <c r="AH56" s="450">
        <v>1499</v>
      </c>
      <c r="AI56" s="450">
        <v>2623</v>
      </c>
      <c r="AJ56" s="450">
        <v>767.86800000000005</v>
      </c>
      <c r="AK56" s="450">
        <v>390.22800000000001</v>
      </c>
      <c r="AL56" s="450">
        <v>442.678</v>
      </c>
      <c r="AM56" s="450">
        <v>607</v>
      </c>
      <c r="AN56" s="450" t="s">
        <v>56</v>
      </c>
      <c r="AO56" s="450">
        <v>3273</v>
      </c>
      <c r="AP56" s="450" t="s">
        <v>56</v>
      </c>
      <c r="AQ56" s="450" t="s">
        <v>56</v>
      </c>
      <c r="AR56" s="450" t="s">
        <v>56</v>
      </c>
      <c r="AS56" s="450" t="s">
        <v>56</v>
      </c>
      <c r="AT56" s="450">
        <v>1647.979</v>
      </c>
      <c r="AU56" s="450" t="s">
        <v>56</v>
      </c>
      <c r="AV56" s="450">
        <v>694</v>
      </c>
    </row>
    <row r="57" spans="1:50" ht="15.9" hidden="1" customHeight="1">
      <c r="A57" s="173" t="s">
        <v>430</v>
      </c>
      <c r="B57" s="175">
        <f t="shared" si="39"/>
        <v>100</v>
      </c>
      <c r="C57" s="174" t="str">
        <f t="shared" si="39"/>
        <v>460V, 3 Ph</v>
      </c>
      <c r="D57" s="175" t="s">
        <v>186</v>
      </c>
      <c r="E57" s="187">
        <f t="shared" si="40"/>
        <v>22495</v>
      </c>
      <c r="F57" s="376">
        <f t="shared" si="41"/>
        <v>1873</v>
      </c>
      <c r="G57" s="186">
        <f t="shared" si="42"/>
        <v>3084</v>
      </c>
      <c r="H57" s="177">
        <f t="shared" si="42"/>
        <v>767.86800000000005</v>
      </c>
      <c r="I57" s="177">
        <f t="shared" si="43"/>
        <v>390.22800000000001</v>
      </c>
      <c r="J57" s="178">
        <f t="shared" si="44"/>
        <v>442.678</v>
      </c>
      <c r="K57" s="177">
        <f t="shared" si="45"/>
        <v>607</v>
      </c>
      <c r="L57" s="186" t="str">
        <f t="shared" si="46"/>
        <v>-</v>
      </c>
      <c r="M57" s="177">
        <f t="shared" si="47"/>
        <v>3681</v>
      </c>
      <c r="N57" s="186" t="str">
        <f t="shared" si="48"/>
        <v>-</v>
      </c>
      <c r="O57" s="186" t="str">
        <f t="shared" si="49"/>
        <v>-</v>
      </c>
      <c r="P57" s="186" t="str">
        <f t="shared" si="50"/>
        <v>-</v>
      </c>
      <c r="Q57" s="186" t="str">
        <f t="shared" si="51"/>
        <v>-</v>
      </c>
      <c r="R57" s="177">
        <f t="shared" si="52"/>
        <v>1647.979</v>
      </c>
      <c r="S57" s="369" t="s">
        <v>56</v>
      </c>
      <c r="T57" s="594">
        <f t="shared" si="53"/>
        <v>694</v>
      </c>
      <c r="U57" s="609" t="s">
        <v>890</v>
      </c>
      <c r="V57" s="577" t="s">
        <v>56</v>
      </c>
      <c r="W57" s="1"/>
      <c r="AA57" s="1"/>
      <c r="AB57" s="1"/>
      <c r="AC57" s="1"/>
      <c r="AD57" t="s">
        <v>430</v>
      </c>
      <c r="AE57">
        <v>100</v>
      </c>
      <c r="AF57" t="s">
        <v>391</v>
      </c>
      <c r="AG57" s="450">
        <v>22495</v>
      </c>
      <c r="AH57" s="450">
        <v>1873</v>
      </c>
      <c r="AI57" s="450">
        <v>3084</v>
      </c>
      <c r="AJ57" s="450">
        <v>767.86800000000005</v>
      </c>
      <c r="AK57" s="450">
        <v>390.22800000000001</v>
      </c>
      <c r="AL57" s="450">
        <v>442.678</v>
      </c>
      <c r="AM57" s="450">
        <v>607</v>
      </c>
      <c r="AN57" s="450" t="s">
        <v>56</v>
      </c>
      <c r="AO57" s="450">
        <v>3681</v>
      </c>
      <c r="AP57" s="450" t="s">
        <v>56</v>
      </c>
      <c r="AQ57" s="450" t="s">
        <v>56</v>
      </c>
      <c r="AR57" s="450" t="s">
        <v>56</v>
      </c>
      <c r="AS57" s="450" t="s">
        <v>56</v>
      </c>
      <c r="AT57" s="450">
        <v>1647.979</v>
      </c>
      <c r="AU57" s="450" t="s">
        <v>56</v>
      </c>
      <c r="AV57" s="450">
        <v>694</v>
      </c>
    </row>
    <row r="58" spans="1:50" ht="15.9" hidden="1" customHeight="1">
      <c r="A58" s="161" t="s">
        <v>431</v>
      </c>
      <c r="B58" s="163">
        <f t="shared" si="39"/>
        <v>125</v>
      </c>
      <c r="C58" s="162" t="str">
        <f t="shared" si="39"/>
        <v>460V, 3 Ph</v>
      </c>
      <c r="D58" s="163" t="s">
        <v>348</v>
      </c>
      <c r="E58" s="183">
        <f t="shared" si="40"/>
        <v>27294</v>
      </c>
      <c r="F58" s="375">
        <f t="shared" si="41"/>
        <v>1981</v>
      </c>
      <c r="G58" s="168">
        <f t="shared" si="42"/>
        <v>3393</v>
      </c>
      <c r="H58" s="165">
        <f t="shared" si="42"/>
        <v>767.86800000000005</v>
      </c>
      <c r="I58" s="165">
        <f t="shared" si="43"/>
        <v>390.22800000000001</v>
      </c>
      <c r="J58" s="166">
        <f t="shared" si="44"/>
        <v>442.678</v>
      </c>
      <c r="K58" s="168">
        <f t="shared" si="45"/>
        <v>607</v>
      </c>
      <c r="L58" s="168" t="str">
        <f t="shared" si="46"/>
        <v>-</v>
      </c>
      <c r="M58" s="168">
        <f t="shared" si="47"/>
        <v>3876</v>
      </c>
      <c r="N58" s="168" t="str">
        <f t="shared" si="48"/>
        <v>-</v>
      </c>
      <c r="O58" s="168" t="str">
        <f t="shared" si="49"/>
        <v>-</v>
      </c>
      <c r="P58" s="168" t="str">
        <f t="shared" si="50"/>
        <v>-</v>
      </c>
      <c r="Q58" s="168" t="str">
        <f t="shared" si="51"/>
        <v>-</v>
      </c>
      <c r="R58" s="165">
        <f t="shared" si="52"/>
        <v>1647.979</v>
      </c>
      <c r="S58" s="352" t="s">
        <v>56</v>
      </c>
      <c r="T58" s="593">
        <f t="shared" si="53"/>
        <v>694</v>
      </c>
      <c r="U58" s="606" t="s">
        <v>890</v>
      </c>
      <c r="V58" s="574" t="s">
        <v>56</v>
      </c>
      <c r="W58" s="1"/>
      <c r="AA58" s="1"/>
      <c r="AB58" s="1"/>
      <c r="AC58" s="1"/>
      <c r="AD58" t="s">
        <v>431</v>
      </c>
      <c r="AE58">
        <v>125</v>
      </c>
      <c r="AF58" t="s">
        <v>391</v>
      </c>
      <c r="AG58" s="450">
        <v>27294</v>
      </c>
      <c r="AH58" s="450">
        <v>1981</v>
      </c>
      <c r="AI58" s="450">
        <v>3393</v>
      </c>
      <c r="AJ58" s="450">
        <v>767.86800000000005</v>
      </c>
      <c r="AK58" s="450">
        <v>390.22800000000001</v>
      </c>
      <c r="AL58" s="450">
        <v>442.678</v>
      </c>
      <c r="AM58" s="450">
        <v>607</v>
      </c>
      <c r="AN58" s="450" t="s">
        <v>56</v>
      </c>
      <c r="AO58" s="450">
        <v>3876</v>
      </c>
      <c r="AP58" s="450" t="s">
        <v>56</v>
      </c>
      <c r="AQ58" s="450" t="s">
        <v>56</v>
      </c>
      <c r="AR58" s="450" t="s">
        <v>56</v>
      </c>
      <c r="AS58" s="450" t="s">
        <v>56</v>
      </c>
      <c r="AT58" s="450">
        <v>1647.979</v>
      </c>
      <c r="AU58" s="450" t="s">
        <v>56</v>
      </c>
      <c r="AV58" s="450">
        <v>694</v>
      </c>
    </row>
    <row r="59" spans="1:50" ht="15.9" hidden="1" customHeight="1">
      <c r="A59" s="173" t="s">
        <v>432</v>
      </c>
      <c r="B59" s="175">
        <f t="shared" si="39"/>
        <v>150</v>
      </c>
      <c r="C59" s="174" t="str">
        <f t="shared" si="39"/>
        <v>460V, 3 Ph</v>
      </c>
      <c r="D59" s="175" t="s">
        <v>350</v>
      </c>
      <c r="E59" s="187">
        <f t="shared" si="40"/>
        <v>29571</v>
      </c>
      <c r="F59" s="376">
        <f t="shared" si="41"/>
        <v>2254</v>
      </c>
      <c r="G59" s="186">
        <f t="shared" si="42"/>
        <v>4410</v>
      </c>
      <c r="H59" s="177">
        <f t="shared" si="42"/>
        <v>767.86800000000005</v>
      </c>
      <c r="I59" s="177">
        <f t="shared" si="43"/>
        <v>390.22800000000001</v>
      </c>
      <c r="J59" s="178">
        <f t="shared" si="44"/>
        <v>442.678</v>
      </c>
      <c r="K59" s="186">
        <f t="shared" si="45"/>
        <v>607</v>
      </c>
      <c r="L59" s="186" t="str">
        <f t="shared" si="46"/>
        <v>-</v>
      </c>
      <c r="M59" s="186">
        <f t="shared" si="47"/>
        <v>3876</v>
      </c>
      <c r="N59" s="186" t="str">
        <f t="shared" si="48"/>
        <v>-</v>
      </c>
      <c r="O59" s="186" t="str">
        <f t="shared" si="49"/>
        <v>-</v>
      </c>
      <c r="P59" s="186" t="str">
        <f t="shared" si="50"/>
        <v>-</v>
      </c>
      <c r="Q59" s="186" t="str">
        <f t="shared" si="51"/>
        <v>-</v>
      </c>
      <c r="R59" s="177">
        <f t="shared" si="52"/>
        <v>1647.979</v>
      </c>
      <c r="S59" s="369" t="s">
        <v>56</v>
      </c>
      <c r="T59" s="594">
        <f t="shared" si="53"/>
        <v>694</v>
      </c>
      <c r="U59" s="609" t="s">
        <v>890</v>
      </c>
      <c r="V59" s="577" t="s">
        <v>56</v>
      </c>
      <c r="W59" s="1"/>
      <c r="AA59" s="1"/>
      <c r="AB59" s="1"/>
      <c r="AC59" s="1"/>
      <c r="AD59" t="s">
        <v>432</v>
      </c>
      <c r="AE59">
        <v>150</v>
      </c>
      <c r="AF59" t="s">
        <v>391</v>
      </c>
      <c r="AG59" s="450">
        <v>29571</v>
      </c>
      <c r="AH59" s="450">
        <v>2254</v>
      </c>
      <c r="AI59" s="450">
        <v>4410</v>
      </c>
      <c r="AJ59" s="450">
        <v>767.86800000000005</v>
      </c>
      <c r="AK59" s="450">
        <v>390.22800000000001</v>
      </c>
      <c r="AL59" s="450">
        <v>442.678</v>
      </c>
      <c r="AM59" s="450">
        <v>607</v>
      </c>
      <c r="AN59" s="450" t="s">
        <v>56</v>
      </c>
      <c r="AO59" s="450">
        <v>3876</v>
      </c>
      <c r="AP59" s="450" t="s">
        <v>56</v>
      </c>
      <c r="AQ59" s="450" t="s">
        <v>56</v>
      </c>
      <c r="AR59" s="450" t="s">
        <v>56</v>
      </c>
      <c r="AS59" s="450" t="s">
        <v>56</v>
      </c>
      <c r="AT59" s="450">
        <v>1647.979</v>
      </c>
      <c r="AU59" s="450" t="s">
        <v>56</v>
      </c>
      <c r="AV59" s="450">
        <v>694</v>
      </c>
    </row>
    <row r="60" spans="1:50" ht="15.9" hidden="1" customHeight="1">
      <c r="A60" s="161" t="s">
        <v>433</v>
      </c>
      <c r="B60" s="163">
        <v>200</v>
      </c>
      <c r="C60" s="162" t="str">
        <f t="shared" ref="C60:C65" si="54">AF60</f>
        <v>460V, 3 Ph</v>
      </c>
      <c r="D60" s="163" t="s">
        <v>434</v>
      </c>
      <c r="E60" s="183">
        <f t="shared" si="40"/>
        <v>36441.334000000003</v>
      </c>
      <c r="F60" s="375">
        <f t="shared" si="41"/>
        <v>3336</v>
      </c>
      <c r="G60" s="168">
        <f t="shared" si="42"/>
        <v>5473</v>
      </c>
      <c r="H60" s="165">
        <f t="shared" si="42"/>
        <v>767.86800000000005</v>
      </c>
      <c r="I60" s="165">
        <f t="shared" si="43"/>
        <v>390.22800000000001</v>
      </c>
      <c r="J60" s="166">
        <f t="shared" si="44"/>
        <v>442.678</v>
      </c>
      <c r="K60" s="168">
        <f t="shared" si="45"/>
        <v>607</v>
      </c>
      <c r="L60" s="168" t="str">
        <f t="shared" si="46"/>
        <v>-</v>
      </c>
      <c r="M60" s="168" t="str">
        <f t="shared" si="47"/>
        <v>-</v>
      </c>
      <c r="N60" s="168" t="str">
        <f t="shared" si="48"/>
        <v>-</v>
      </c>
      <c r="O60" s="168" t="str">
        <f t="shared" si="49"/>
        <v>-</v>
      </c>
      <c r="P60" s="168" t="str">
        <f t="shared" si="50"/>
        <v>-</v>
      </c>
      <c r="Q60" s="168" t="str">
        <f t="shared" si="51"/>
        <v>-</v>
      </c>
      <c r="R60" s="165">
        <f t="shared" si="52"/>
        <v>1647.979</v>
      </c>
      <c r="S60" s="352" t="s">
        <v>56</v>
      </c>
      <c r="T60" s="593">
        <f t="shared" si="53"/>
        <v>694</v>
      </c>
      <c r="U60" s="606" t="s">
        <v>892</v>
      </c>
      <c r="V60" s="574" t="s">
        <v>56</v>
      </c>
      <c r="W60" s="1"/>
      <c r="AA60" s="1"/>
      <c r="AB60" s="1"/>
      <c r="AC60" s="1"/>
      <c r="AD60" t="s">
        <v>433</v>
      </c>
      <c r="AE60">
        <v>200</v>
      </c>
      <c r="AF60" t="s">
        <v>391</v>
      </c>
      <c r="AG60" s="450">
        <v>36441.334000000003</v>
      </c>
      <c r="AH60" s="450">
        <v>3336</v>
      </c>
      <c r="AI60" s="450">
        <v>5473</v>
      </c>
      <c r="AJ60" s="450">
        <v>767.86800000000005</v>
      </c>
      <c r="AK60" s="450">
        <v>390.22800000000001</v>
      </c>
      <c r="AL60" s="450">
        <v>442.678</v>
      </c>
      <c r="AM60" s="450">
        <v>607</v>
      </c>
      <c r="AN60" s="450" t="s">
        <v>56</v>
      </c>
      <c r="AO60" s="450" t="s">
        <v>56</v>
      </c>
      <c r="AP60" s="450" t="s">
        <v>56</v>
      </c>
      <c r="AQ60" s="450" t="s">
        <v>56</v>
      </c>
      <c r="AR60" s="450" t="s">
        <v>56</v>
      </c>
      <c r="AS60" s="450" t="s">
        <v>56</v>
      </c>
      <c r="AT60" s="450">
        <v>1647.979</v>
      </c>
      <c r="AU60" s="450" t="s">
        <v>56</v>
      </c>
      <c r="AV60" s="450">
        <v>694</v>
      </c>
    </row>
    <row r="61" spans="1:50" ht="15.9" hidden="1" customHeight="1">
      <c r="A61" s="173" t="s">
        <v>435</v>
      </c>
      <c r="B61" s="175">
        <v>250</v>
      </c>
      <c r="C61" s="174" t="str">
        <f t="shared" si="54"/>
        <v>460V, 3 Ph</v>
      </c>
      <c r="D61" s="175" t="s">
        <v>436</v>
      </c>
      <c r="E61" s="354">
        <f t="shared" si="40"/>
        <v>44875</v>
      </c>
      <c r="F61" s="376">
        <f t="shared" si="41"/>
        <v>3409</v>
      </c>
      <c r="G61" s="186">
        <f t="shared" si="42"/>
        <v>6150</v>
      </c>
      <c r="H61" s="177">
        <f t="shared" si="42"/>
        <v>767.86800000000005</v>
      </c>
      <c r="I61" s="177">
        <f t="shared" si="43"/>
        <v>390.22800000000001</v>
      </c>
      <c r="J61" s="178">
        <f t="shared" si="44"/>
        <v>442.678</v>
      </c>
      <c r="K61" s="186">
        <f t="shared" si="45"/>
        <v>607</v>
      </c>
      <c r="L61" s="186" t="str">
        <f t="shared" si="46"/>
        <v>-</v>
      </c>
      <c r="M61" s="186" t="str">
        <f t="shared" si="47"/>
        <v>-</v>
      </c>
      <c r="N61" s="186" t="str">
        <f t="shared" si="48"/>
        <v>-</v>
      </c>
      <c r="O61" s="186" t="str">
        <f t="shared" si="49"/>
        <v>-</v>
      </c>
      <c r="P61" s="186" t="str">
        <f t="shared" si="50"/>
        <v>-</v>
      </c>
      <c r="Q61" s="186" t="str">
        <f t="shared" si="51"/>
        <v>-</v>
      </c>
      <c r="R61" s="177">
        <f t="shared" si="52"/>
        <v>2471.444</v>
      </c>
      <c r="S61" s="369" t="s">
        <v>56</v>
      </c>
      <c r="T61" s="594">
        <f t="shared" si="53"/>
        <v>694</v>
      </c>
      <c r="U61" s="609" t="s">
        <v>892</v>
      </c>
      <c r="V61" s="577" t="s">
        <v>56</v>
      </c>
      <c r="W61" s="1"/>
      <c r="AA61" s="1"/>
      <c r="AB61" s="1"/>
      <c r="AC61" s="1"/>
      <c r="AD61" t="s">
        <v>435</v>
      </c>
      <c r="AE61">
        <v>250</v>
      </c>
      <c r="AF61" t="s">
        <v>391</v>
      </c>
      <c r="AG61" s="450">
        <v>44875</v>
      </c>
      <c r="AH61" s="450">
        <v>3409</v>
      </c>
      <c r="AI61" s="450">
        <v>6150</v>
      </c>
      <c r="AJ61" s="450">
        <v>767.86800000000005</v>
      </c>
      <c r="AK61" s="450">
        <v>390.22800000000001</v>
      </c>
      <c r="AL61" s="450">
        <v>442.678</v>
      </c>
      <c r="AM61" s="450">
        <v>607</v>
      </c>
      <c r="AN61" s="450" t="s">
        <v>56</v>
      </c>
      <c r="AO61" s="450" t="s">
        <v>56</v>
      </c>
      <c r="AP61" s="450" t="s">
        <v>56</v>
      </c>
      <c r="AQ61" s="450" t="s">
        <v>56</v>
      </c>
      <c r="AR61" s="450" t="s">
        <v>56</v>
      </c>
      <c r="AS61" s="450" t="s">
        <v>56</v>
      </c>
      <c r="AT61" s="450">
        <v>2471.444</v>
      </c>
      <c r="AU61" s="450" t="s">
        <v>56</v>
      </c>
      <c r="AV61" s="450">
        <v>694</v>
      </c>
    </row>
    <row r="62" spans="1:50" ht="15.9" hidden="1" customHeight="1">
      <c r="A62" s="161" t="s">
        <v>437</v>
      </c>
      <c r="B62" s="163">
        <v>300</v>
      </c>
      <c r="C62" s="162" t="str">
        <f t="shared" si="54"/>
        <v>460V, 3 Ph</v>
      </c>
      <c r="D62" s="163" t="s">
        <v>438</v>
      </c>
      <c r="E62" s="355">
        <f t="shared" si="40"/>
        <v>50210</v>
      </c>
      <c r="F62" s="375">
        <f t="shared" si="41"/>
        <v>4756</v>
      </c>
      <c r="G62" s="168" t="str">
        <f t="shared" si="42"/>
        <v>-</v>
      </c>
      <c r="H62" s="165">
        <f t="shared" si="42"/>
        <v>767.86800000000005</v>
      </c>
      <c r="I62" s="165">
        <f t="shared" si="43"/>
        <v>390.22800000000001</v>
      </c>
      <c r="J62" s="166">
        <f t="shared" si="44"/>
        <v>442.678</v>
      </c>
      <c r="K62" s="168">
        <f t="shared" si="45"/>
        <v>607</v>
      </c>
      <c r="L62" s="168" t="str">
        <f t="shared" si="46"/>
        <v>-</v>
      </c>
      <c r="M62" s="168" t="str">
        <f t="shared" si="47"/>
        <v>-</v>
      </c>
      <c r="N62" s="168" t="str">
        <f t="shared" si="48"/>
        <v>-</v>
      </c>
      <c r="O62" s="168" t="str">
        <f t="shared" si="49"/>
        <v>-</v>
      </c>
      <c r="P62" s="168" t="str">
        <f t="shared" si="50"/>
        <v>-</v>
      </c>
      <c r="Q62" s="168" t="str">
        <f t="shared" si="51"/>
        <v>-</v>
      </c>
      <c r="R62" s="165">
        <f t="shared" si="52"/>
        <v>2471.444</v>
      </c>
      <c r="S62" s="352" t="s">
        <v>56</v>
      </c>
      <c r="T62" s="593">
        <f t="shared" si="53"/>
        <v>694</v>
      </c>
      <c r="U62" s="606" t="s">
        <v>892</v>
      </c>
      <c r="V62" s="574" t="s">
        <v>56</v>
      </c>
      <c r="W62" s="1"/>
      <c r="AA62" s="1"/>
      <c r="AB62" s="1"/>
      <c r="AC62" s="1"/>
      <c r="AD62" t="s">
        <v>437</v>
      </c>
      <c r="AE62">
        <v>300</v>
      </c>
      <c r="AF62" t="s">
        <v>391</v>
      </c>
      <c r="AG62" s="450">
        <v>50210</v>
      </c>
      <c r="AH62" s="450">
        <v>4756</v>
      </c>
      <c r="AI62" s="450" t="s">
        <v>56</v>
      </c>
      <c r="AJ62" s="450">
        <v>767.86800000000005</v>
      </c>
      <c r="AK62" s="450">
        <v>390.22800000000001</v>
      </c>
      <c r="AL62" s="450">
        <v>442.678</v>
      </c>
      <c r="AM62" s="450">
        <v>607</v>
      </c>
      <c r="AN62" s="450" t="s">
        <v>56</v>
      </c>
      <c r="AO62" s="450" t="s">
        <v>56</v>
      </c>
      <c r="AP62" s="450" t="s">
        <v>56</v>
      </c>
      <c r="AQ62" s="450" t="s">
        <v>56</v>
      </c>
      <c r="AR62" s="450" t="s">
        <v>56</v>
      </c>
      <c r="AS62" s="450" t="s">
        <v>56</v>
      </c>
      <c r="AT62" s="450">
        <v>2471.444</v>
      </c>
      <c r="AU62" s="450" t="s">
        <v>56</v>
      </c>
      <c r="AV62" s="450">
        <v>694</v>
      </c>
    </row>
    <row r="63" spans="1:50" ht="15.9" hidden="1" customHeight="1">
      <c r="A63" s="173" t="s">
        <v>439</v>
      </c>
      <c r="B63" s="175">
        <v>350</v>
      </c>
      <c r="C63" s="174" t="str">
        <f t="shared" si="54"/>
        <v>460V, 3 Ph</v>
      </c>
      <c r="D63" s="175" t="s">
        <v>440</v>
      </c>
      <c r="E63" s="354">
        <f t="shared" si="40"/>
        <v>58469</v>
      </c>
      <c r="F63" s="376">
        <f t="shared" si="41"/>
        <v>4803</v>
      </c>
      <c r="G63" s="186" t="str">
        <f t="shared" si="42"/>
        <v>-</v>
      </c>
      <c r="H63" s="177">
        <f t="shared" si="42"/>
        <v>767.86800000000005</v>
      </c>
      <c r="I63" s="177">
        <f t="shared" si="43"/>
        <v>390.22800000000001</v>
      </c>
      <c r="J63" s="178">
        <f t="shared" si="44"/>
        <v>442.678</v>
      </c>
      <c r="K63" s="186">
        <f t="shared" si="45"/>
        <v>607</v>
      </c>
      <c r="L63" s="186" t="str">
        <f t="shared" si="46"/>
        <v>-</v>
      </c>
      <c r="M63" s="186" t="str">
        <f t="shared" si="47"/>
        <v>-</v>
      </c>
      <c r="N63" s="186" t="str">
        <f t="shared" si="48"/>
        <v>-</v>
      </c>
      <c r="O63" s="186" t="str">
        <f t="shared" si="49"/>
        <v>-</v>
      </c>
      <c r="P63" s="186" t="str">
        <f t="shared" si="50"/>
        <v>-</v>
      </c>
      <c r="Q63" s="186" t="str">
        <f t="shared" si="51"/>
        <v>-</v>
      </c>
      <c r="R63" s="177">
        <f t="shared" si="52"/>
        <v>2471.444</v>
      </c>
      <c r="S63" s="369" t="s">
        <v>56</v>
      </c>
      <c r="T63" s="594">
        <f t="shared" si="53"/>
        <v>694</v>
      </c>
      <c r="U63" s="609" t="s">
        <v>56</v>
      </c>
      <c r="V63" s="577" t="s">
        <v>56</v>
      </c>
      <c r="W63" s="1"/>
      <c r="AA63" s="1"/>
      <c r="AB63" s="1"/>
      <c r="AC63" s="1"/>
      <c r="AD63" t="s">
        <v>439</v>
      </c>
      <c r="AE63">
        <v>350</v>
      </c>
      <c r="AF63" t="s">
        <v>391</v>
      </c>
      <c r="AG63" s="450">
        <v>58469</v>
      </c>
      <c r="AH63" s="450">
        <v>4803</v>
      </c>
      <c r="AI63" s="450" t="s">
        <v>56</v>
      </c>
      <c r="AJ63" s="450">
        <v>767.86800000000005</v>
      </c>
      <c r="AK63" s="450">
        <v>390.22800000000001</v>
      </c>
      <c r="AL63" s="450">
        <v>442.678</v>
      </c>
      <c r="AM63" s="450">
        <v>607</v>
      </c>
      <c r="AN63" s="450" t="s">
        <v>56</v>
      </c>
      <c r="AO63" s="450" t="s">
        <v>56</v>
      </c>
      <c r="AP63" s="450" t="s">
        <v>56</v>
      </c>
      <c r="AQ63" s="450" t="s">
        <v>56</v>
      </c>
      <c r="AR63" s="450" t="s">
        <v>56</v>
      </c>
      <c r="AS63" s="450" t="s">
        <v>56</v>
      </c>
      <c r="AT63" s="450">
        <v>2471.444</v>
      </c>
      <c r="AU63" s="450" t="s">
        <v>56</v>
      </c>
      <c r="AV63" s="450">
        <v>694</v>
      </c>
    </row>
    <row r="64" spans="1:50" ht="15.9" hidden="1" customHeight="1">
      <c r="A64" s="161" t="s">
        <v>441</v>
      </c>
      <c r="B64" s="163">
        <v>400</v>
      </c>
      <c r="C64" s="162" t="str">
        <f t="shared" si="54"/>
        <v>460V, 3 Ph</v>
      </c>
      <c r="D64" s="163" t="s">
        <v>442</v>
      </c>
      <c r="E64" s="355">
        <f t="shared" si="40"/>
        <v>67143</v>
      </c>
      <c r="F64" s="375">
        <f t="shared" si="41"/>
        <v>6405</v>
      </c>
      <c r="G64" s="168" t="str">
        <f t="shared" si="42"/>
        <v>-</v>
      </c>
      <c r="H64" s="165">
        <f t="shared" si="42"/>
        <v>767.86800000000005</v>
      </c>
      <c r="I64" s="165">
        <f t="shared" si="43"/>
        <v>390.22800000000001</v>
      </c>
      <c r="J64" s="166">
        <f t="shared" si="44"/>
        <v>442.678</v>
      </c>
      <c r="K64" s="168">
        <f t="shared" si="45"/>
        <v>607</v>
      </c>
      <c r="L64" s="168" t="str">
        <f t="shared" si="46"/>
        <v>-</v>
      </c>
      <c r="M64" s="168" t="str">
        <f t="shared" si="47"/>
        <v>-</v>
      </c>
      <c r="N64" s="168" t="str">
        <f t="shared" si="48"/>
        <v>-</v>
      </c>
      <c r="O64" s="168" t="str">
        <f t="shared" si="49"/>
        <v>-</v>
      </c>
      <c r="P64" s="168" t="str">
        <f t="shared" si="50"/>
        <v>-</v>
      </c>
      <c r="Q64" s="168" t="str">
        <f t="shared" si="51"/>
        <v>-</v>
      </c>
      <c r="R64" s="165">
        <f t="shared" si="52"/>
        <v>2471.444</v>
      </c>
      <c r="S64" s="352" t="s">
        <v>56</v>
      </c>
      <c r="T64" s="593">
        <f t="shared" si="53"/>
        <v>694</v>
      </c>
      <c r="U64" s="606" t="s">
        <v>56</v>
      </c>
      <c r="V64" s="574" t="s">
        <v>56</v>
      </c>
      <c r="W64" s="1"/>
      <c r="AA64" s="1"/>
      <c r="AB64" s="1"/>
      <c r="AC64" s="1"/>
      <c r="AD64" t="s">
        <v>441</v>
      </c>
      <c r="AE64">
        <v>400</v>
      </c>
      <c r="AF64" t="s">
        <v>391</v>
      </c>
      <c r="AG64" s="450">
        <v>67143</v>
      </c>
      <c r="AH64" s="450">
        <v>6405</v>
      </c>
      <c r="AI64" s="450" t="s">
        <v>56</v>
      </c>
      <c r="AJ64" s="450">
        <v>767.86800000000005</v>
      </c>
      <c r="AK64" s="450">
        <v>390.22800000000001</v>
      </c>
      <c r="AL64" s="450">
        <v>442.678</v>
      </c>
      <c r="AM64" s="450">
        <v>607</v>
      </c>
      <c r="AN64" s="450" t="s">
        <v>56</v>
      </c>
      <c r="AO64" s="450" t="s">
        <v>56</v>
      </c>
      <c r="AP64" s="450" t="s">
        <v>56</v>
      </c>
      <c r="AQ64" s="450" t="s">
        <v>56</v>
      </c>
      <c r="AR64" s="450" t="s">
        <v>56</v>
      </c>
      <c r="AS64" s="450" t="s">
        <v>56</v>
      </c>
      <c r="AT64" s="450">
        <v>2471.444</v>
      </c>
      <c r="AU64" s="450" t="s">
        <v>56</v>
      </c>
      <c r="AV64" s="450">
        <v>694</v>
      </c>
    </row>
    <row r="65" spans="1:52" ht="15.9" hidden="1" customHeight="1">
      <c r="A65" s="161" t="s">
        <v>443</v>
      </c>
      <c r="B65" s="163">
        <v>500</v>
      </c>
      <c r="C65" s="162" t="str">
        <f t="shared" si="54"/>
        <v>460V, 3 Ph</v>
      </c>
      <c r="D65" s="163" t="s">
        <v>444</v>
      </c>
      <c r="E65" s="355">
        <f t="shared" si="40"/>
        <v>89369</v>
      </c>
      <c r="F65" s="375">
        <f t="shared" si="41"/>
        <v>7329</v>
      </c>
      <c r="G65" s="168" t="str">
        <f t="shared" si="42"/>
        <v>-</v>
      </c>
      <c r="H65" s="165">
        <f t="shared" si="42"/>
        <v>767.86800000000005</v>
      </c>
      <c r="I65" s="165">
        <f t="shared" si="43"/>
        <v>390.22800000000001</v>
      </c>
      <c r="J65" s="166">
        <f t="shared" si="44"/>
        <v>442.678</v>
      </c>
      <c r="K65" s="168">
        <f t="shared" si="45"/>
        <v>607</v>
      </c>
      <c r="L65" s="168" t="str">
        <f t="shared" si="46"/>
        <v>-</v>
      </c>
      <c r="M65" s="168" t="str">
        <f t="shared" si="47"/>
        <v>-</v>
      </c>
      <c r="N65" s="168" t="str">
        <f t="shared" si="48"/>
        <v>-</v>
      </c>
      <c r="O65" s="168" t="str">
        <f t="shared" si="49"/>
        <v>-</v>
      </c>
      <c r="P65" s="168" t="str">
        <f t="shared" si="50"/>
        <v>-</v>
      </c>
      <c r="Q65" s="168" t="str">
        <f t="shared" si="51"/>
        <v>-</v>
      </c>
      <c r="R65" s="165">
        <f t="shared" si="52"/>
        <v>2471.444</v>
      </c>
      <c r="S65" s="352" t="s">
        <v>56</v>
      </c>
      <c r="T65" s="593">
        <f t="shared" si="53"/>
        <v>694</v>
      </c>
      <c r="U65" s="606" t="s">
        <v>56</v>
      </c>
      <c r="V65" s="574" t="s">
        <v>56</v>
      </c>
      <c r="W65" s="1"/>
      <c r="AA65" s="1"/>
      <c r="AB65" s="1"/>
      <c r="AC65" s="1"/>
      <c r="AD65" t="s">
        <v>443</v>
      </c>
      <c r="AE65">
        <v>500</v>
      </c>
      <c r="AF65" t="s">
        <v>391</v>
      </c>
      <c r="AG65" s="450">
        <v>89369</v>
      </c>
      <c r="AH65" s="450">
        <v>7329</v>
      </c>
      <c r="AI65" s="450" t="s">
        <v>56</v>
      </c>
      <c r="AJ65" s="450">
        <v>767.86800000000005</v>
      </c>
      <c r="AK65" s="450">
        <v>390.22800000000001</v>
      </c>
      <c r="AL65" s="450">
        <v>442.678</v>
      </c>
      <c r="AM65" s="450">
        <v>607</v>
      </c>
      <c r="AN65" s="450" t="s">
        <v>56</v>
      </c>
      <c r="AO65" s="450" t="s">
        <v>56</v>
      </c>
      <c r="AP65" s="450" t="s">
        <v>56</v>
      </c>
      <c r="AQ65" s="450" t="s">
        <v>56</v>
      </c>
      <c r="AR65" s="450" t="s">
        <v>56</v>
      </c>
      <c r="AS65" s="450" t="s">
        <v>56</v>
      </c>
      <c r="AT65" s="450">
        <v>2471.444</v>
      </c>
      <c r="AU65" s="450" t="s">
        <v>56</v>
      </c>
      <c r="AV65" s="450">
        <v>694</v>
      </c>
    </row>
    <row r="66" spans="1:52" ht="15.9" customHeight="1">
      <c r="A66" s="147" t="s">
        <v>445</v>
      </c>
      <c r="B66" s="267"/>
      <c r="C66" s="21"/>
      <c r="D66" s="21"/>
      <c r="E66" s="21"/>
      <c r="F66" s="246"/>
      <c r="G66" s="757"/>
      <c r="H66" s="41"/>
      <c r="I66" s="41"/>
      <c r="J66" s="49"/>
      <c r="K66" s="41"/>
      <c r="L66" s="41"/>
      <c r="M66" s="41"/>
      <c r="N66" s="41"/>
      <c r="O66" s="41"/>
      <c r="P66" s="41"/>
      <c r="Q66" s="41"/>
      <c r="R66" s="41"/>
      <c r="S66" s="21"/>
      <c r="T66" s="597"/>
      <c r="U66" s="615"/>
      <c r="V66" s="585"/>
      <c r="W66" s="1"/>
      <c r="AA66" s="1"/>
      <c r="AB66" s="1"/>
      <c r="AC66" s="1"/>
      <c r="AD66" t="s">
        <v>445</v>
      </c>
      <c r="AE66"/>
      <c r="AF66"/>
      <c r="AG66" s="450"/>
      <c r="AH66" s="450"/>
      <c r="AI66" s="450"/>
      <c r="AJ66" s="450"/>
      <c r="AK66" s="450"/>
      <c r="AL66" s="450"/>
      <c r="AM66" s="450"/>
      <c r="AN66" s="450"/>
      <c r="AO66" s="450"/>
      <c r="AP66" s="450"/>
      <c r="AQ66" s="450"/>
      <c r="AR66" s="450"/>
      <c r="AS66" s="450"/>
      <c r="AT66" s="450"/>
      <c r="AU66" s="450"/>
      <c r="AV66" s="450"/>
      <c r="AW66" s="14"/>
      <c r="AX66" s="14"/>
    </row>
    <row r="67" spans="1:52" ht="15.9" customHeight="1">
      <c r="A67" s="188" t="s">
        <v>446</v>
      </c>
      <c r="B67" s="190">
        <v>10</v>
      </c>
      <c r="C67" s="189" t="str">
        <f t="shared" ref="C67:C87" si="55">AF67</f>
        <v>460V, 3 Ph</v>
      </c>
      <c r="D67" s="190" t="s">
        <v>116</v>
      </c>
      <c r="E67" s="353">
        <f t="shared" ref="E67:E87" si="56">IFERROR(AG67*$B$3*IF($B$4="Yes",1+$AC$1,1),AG67)</f>
        <v>11946.888888888889</v>
      </c>
      <c r="F67" s="379">
        <f t="shared" ref="F67:F87" si="57">IFERROR(AH67*$B$3*IF($B$4="Yes",1+$AC$1,1),AH67)</f>
        <v>1151</v>
      </c>
      <c r="G67" s="194" t="s">
        <v>56</v>
      </c>
      <c r="H67" s="192">
        <f t="shared" ref="G67:H87" si="58">IFERROR(AJ67*$B$3*IF($B$4="Yes",1+$AC$1,1),AJ67)</f>
        <v>767.86800000000005</v>
      </c>
      <c r="I67" s="192">
        <f t="shared" ref="I67:I87" si="59">IFERROR(AK67*$B$3*IF($B$4="Yes",1+$AC$1,1),AK67)</f>
        <v>390.22800000000001</v>
      </c>
      <c r="J67" s="193">
        <f t="shared" ref="J67:J87" si="60">IFERROR(AL67*$B$3*IF($B$4="Yes",1+$AC$1,1),AL67)</f>
        <v>442.678</v>
      </c>
      <c r="K67" s="192">
        <f t="shared" ref="K67:K87" si="61">IFERROR(AM67*$B$3*IF($B$4="Yes",1+$AC$1,1),AM67)</f>
        <v>607</v>
      </c>
      <c r="L67" s="192">
        <f t="shared" ref="L67:L87" si="62">IFERROR(AN67*$B$3*IF($B$4="Yes",1+$AC$1,1),AN67)</f>
        <v>2747</v>
      </c>
      <c r="M67" s="192">
        <f t="shared" ref="M67:M87" si="63">IFERROR(AO67*$B$3*IF($B$4="Yes",1+$AC$1,1),AO67)</f>
        <v>1333</v>
      </c>
      <c r="N67" s="194" t="str">
        <f t="shared" ref="N67:N87" si="64">IFERROR(AP67*$B$3*IF($B$4="Yes",1+$AC$1,1),AP67)</f>
        <v>-</v>
      </c>
      <c r="O67" s="194">
        <f t="shared" ref="O67:O87" si="65">IFERROR(AQ67*$B$3*IF($B$4="Yes",1+$AC$1,1),AQ67)</f>
        <v>561</v>
      </c>
      <c r="P67" s="194">
        <f t="shared" ref="P67:P87" si="66">IFERROR(AR67*$B$3*IF($B$4="Yes",1+$AC$1,1),AR67)</f>
        <v>914</v>
      </c>
      <c r="Q67" s="194">
        <f t="shared" ref="Q67:Q87" si="67">IFERROR(AS67*$B$3*IF($B$4="Yes",1+$AC$1,1),AS67)</f>
        <v>1042</v>
      </c>
      <c r="R67" s="192">
        <f t="shared" ref="R67:R87" si="68">IFERROR(AT67*$B$3*IF($B$4="Yes",1+$AC$1,1),AT67)</f>
        <v>1647.979</v>
      </c>
      <c r="S67" s="353" t="s">
        <v>56</v>
      </c>
      <c r="T67" s="598">
        <f t="shared" ref="T67:T84" si="69">IFERROR(AV67*$B$3*IF($B$4="Yes",1+$AC$1,1),AV67)</f>
        <v>798</v>
      </c>
      <c r="U67" s="616" t="s">
        <v>887</v>
      </c>
      <c r="V67" s="581" t="s">
        <v>56</v>
      </c>
      <c r="W67" s="1"/>
      <c r="AA67" s="1"/>
      <c r="AB67" s="1"/>
      <c r="AC67" s="1"/>
      <c r="AD67" t="s">
        <v>446</v>
      </c>
      <c r="AE67">
        <v>10</v>
      </c>
      <c r="AF67" t="s">
        <v>391</v>
      </c>
      <c r="AG67" s="450">
        <v>11946.888888888889</v>
      </c>
      <c r="AH67" s="450">
        <v>1151</v>
      </c>
      <c r="AI67" s="450">
        <v>786</v>
      </c>
      <c r="AJ67" s="450">
        <v>767.86800000000005</v>
      </c>
      <c r="AK67" s="450">
        <v>390.22800000000001</v>
      </c>
      <c r="AL67" s="450">
        <v>442.678</v>
      </c>
      <c r="AM67" s="450">
        <v>607</v>
      </c>
      <c r="AN67" s="450">
        <v>2747</v>
      </c>
      <c r="AO67" s="450">
        <v>1333</v>
      </c>
      <c r="AP67" s="450" t="s">
        <v>56</v>
      </c>
      <c r="AQ67" s="450">
        <v>561</v>
      </c>
      <c r="AR67" s="450">
        <v>914</v>
      </c>
      <c r="AS67" s="450">
        <v>1042</v>
      </c>
      <c r="AT67" s="450">
        <v>1647.979</v>
      </c>
      <c r="AU67" s="450" t="s">
        <v>56</v>
      </c>
      <c r="AV67" s="450">
        <v>798</v>
      </c>
    </row>
    <row r="68" spans="1:52" ht="15.9" customHeight="1">
      <c r="A68" s="161" t="s">
        <v>447</v>
      </c>
      <c r="B68" s="163">
        <v>15</v>
      </c>
      <c r="C68" s="162" t="str">
        <f t="shared" si="55"/>
        <v>460V, 3 Ph</v>
      </c>
      <c r="D68" s="163" t="s">
        <v>192</v>
      </c>
      <c r="E68" s="352">
        <f t="shared" si="56"/>
        <v>12294</v>
      </c>
      <c r="F68" s="375">
        <f t="shared" si="57"/>
        <v>1165</v>
      </c>
      <c r="G68" s="168" t="s">
        <v>56</v>
      </c>
      <c r="H68" s="165">
        <f t="shared" si="58"/>
        <v>767.86800000000005</v>
      </c>
      <c r="I68" s="165">
        <f t="shared" si="59"/>
        <v>390.22800000000001</v>
      </c>
      <c r="J68" s="166">
        <f t="shared" si="60"/>
        <v>442.678</v>
      </c>
      <c r="K68" s="165">
        <f t="shared" si="61"/>
        <v>607</v>
      </c>
      <c r="L68" s="165">
        <f t="shared" si="62"/>
        <v>2808</v>
      </c>
      <c r="M68" s="165">
        <f t="shared" si="63"/>
        <v>1458</v>
      </c>
      <c r="N68" s="168" t="str">
        <f t="shared" si="64"/>
        <v>-</v>
      </c>
      <c r="O68" s="168">
        <f t="shared" si="65"/>
        <v>561</v>
      </c>
      <c r="P68" s="168">
        <f t="shared" si="66"/>
        <v>914</v>
      </c>
      <c r="Q68" s="168">
        <f t="shared" si="67"/>
        <v>1042</v>
      </c>
      <c r="R68" s="165">
        <f t="shared" si="68"/>
        <v>1647.979</v>
      </c>
      <c r="S68" s="352" t="s">
        <v>56</v>
      </c>
      <c r="T68" s="595">
        <f t="shared" si="69"/>
        <v>798</v>
      </c>
      <c r="U68" s="606" t="s">
        <v>887</v>
      </c>
      <c r="V68" s="574" t="s">
        <v>56</v>
      </c>
      <c r="W68" s="1"/>
      <c r="AA68" s="1"/>
      <c r="AB68" s="1"/>
      <c r="AC68" s="1"/>
      <c r="AD68" t="s">
        <v>447</v>
      </c>
      <c r="AE68">
        <v>15</v>
      </c>
      <c r="AF68" t="s">
        <v>391</v>
      </c>
      <c r="AG68" s="450">
        <v>12294</v>
      </c>
      <c r="AH68" s="450">
        <v>1165</v>
      </c>
      <c r="AI68" s="450">
        <v>842</v>
      </c>
      <c r="AJ68" s="450">
        <v>767.86800000000005</v>
      </c>
      <c r="AK68" s="450">
        <v>390.22800000000001</v>
      </c>
      <c r="AL68" s="450">
        <v>442.678</v>
      </c>
      <c r="AM68" s="450">
        <v>607</v>
      </c>
      <c r="AN68" s="450">
        <v>2808</v>
      </c>
      <c r="AO68" s="450">
        <v>1458</v>
      </c>
      <c r="AP68" s="450" t="s">
        <v>56</v>
      </c>
      <c r="AQ68" s="450">
        <v>561</v>
      </c>
      <c r="AR68" s="450">
        <v>914</v>
      </c>
      <c r="AS68" s="450">
        <v>1042</v>
      </c>
      <c r="AT68" s="450">
        <v>1647.979</v>
      </c>
      <c r="AU68" s="450" t="s">
        <v>56</v>
      </c>
      <c r="AV68" s="450">
        <v>798</v>
      </c>
    </row>
    <row r="69" spans="1:52" ht="15.9" customHeight="1">
      <c r="A69" s="188" t="s">
        <v>448</v>
      </c>
      <c r="B69" s="190">
        <f>AE69</f>
        <v>20</v>
      </c>
      <c r="C69" s="189" t="str">
        <f t="shared" si="55"/>
        <v>460V, 3 Ph</v>
      </c>
      <c r="D69" s="190" t="s">
        <v>168</v>
      </c>
      <c r="E69" s="191">
        <f t="shared" si="56"/>
        <v>12757</v>
      </c>
      <c r="F69" s="379">
        <f t="shared" si="57"/>
        <v>1165</v>
      </c>
      <c r="G69" s="194" t="s">
        <v>56</v>
      </c>
      <c r="H69" s="192">
        <f t="shared" si="58"/>
        <v>767.86800000000005</v>
      </c>
      <c r="I69" s="192">
        <f t="shared" si="59"/>
        <v>390.22800000000001</v>
      </c>
      <c r="J69" s="193">
        <f t="shared" si="60"/>
        <v>442.678</v>
      </c>
      <c r="K69" s="192">
        <f t="shared" si="61"/>
        <v>607</v>
      </c>
      <c r="L69" s="192">
        <f t="shared" si="62"/>
        <v>2956</v>
      </c>
      <c r="M69" s="192">
        <f t="shared" si="63"/>
        <v>1581</v>
      </c>
      <c r="N69" s="192">
        <f t="shared" si="64"/>
        <v>1985.7569999999998</v>
      </c>
      <c r="O69" s="192">
        <f t="shared" si="65"/>
        <v>561</v>
      </c>
      <c r="P69" s="192">
        <f t="shared" si="66"/>
        <v>914</v>
      </c>
      <c r="Q69" s="192">
        <f t="shared" si="67"/>
        <v>1042</v>
      </c>
      <c r="R69" s="192">
        <f t="shared" si="68"/>
        <v>1647.979</v>
      </c>
      <c r="S69" s="353" t="s">
        <v>56</v>
      </c>
      <c r="T69" s="598">
        <f t="shared" si="69"/>
        <v>798</v>
      </c>
      <c r="U69" s="616" t="s">
        <v>887</v>
      </c>
      <c r="V69" s="581" t="s">
        <v>891</v>
      </c>
      <c r="W69" s="1"/>
      <c r="AA69" s="1"/>
      <c r="AB69" s="1"/>
      <c r="AC69" s="1"/>
      <c r="AD69" t="s">
        <v>448</v>
      </c>
      <c r="AE69">
        <v>20</v>
      </c>
      <c r="AF69" t="s">
        <v>391</v>
      </c>
      <c r="AG69" s="450">
        <v>12757</v>
      </c>
      <c r="AH69" s="450">
        <v>1165</v>
      </c>
      <c r="AI69" s="450">
        <v>1126</v>
      </c>
      <c r="AJ69" s="450">
        <v>767.86800000000005</v>
      </c>
      <c r="AK69" s="450">
        <v>390.22800000000001</v>
      </c>
      <c r="AL69" s="450">
        <v>442.678</v>
      </c>
      <c r="AM69" s="450">
        <v>607</v>
      </c>
      <c r="AN69" s="450">
        <v>2956</v>
      </c>
      <c r="AO69" s="450">
        <v>1581</v>
      </c>
      <c r="AP69" s="450">
        <v>1985.7569999999998</v>
      </c>
      <c r="AQ69" s="450">
        <v>561</v>
      </c>
      <c r="AR69" s="450">
        <v>914</v>
      </c>
      <c r="AS69" s="450">
        <v>1042</v>
      </c>
      <c r="AT69" s="450">
        <v>1647.979</v>
      </c>
      <c r="AU69" s="450" t="s">
        <v>56</v>
      </c>
      <c r="AV69" s="450">
        <v>798</v>
      </c>
      <c r="AZ69" s="320"/>
    </row>
    <row r="70" spans="1:52" ht="15.9" customHeight="1">
      <c r="A70" s="161" t="s">
        <v>449</v>
      </c>
      <c r="B70" s="163">
        <v>25</v>
      </c>
      <c r="C70" s="162" t="str">
        <f t="shared" si="55"/>
        <v>460V, 3 Ph</v>
      </c>
      <c r="D70" s="163" t="s">
        <v>171</v>
      </c>
      <c r="E70" s="164">
        <f t="shared" si="56"/>
        <v>13003</v>
      </c>
      <c r="F70" s="375">
        <f t="shared" si="57"/>
        <v>1174</v>
      </c>
      <c r="G70" s="168" t="s">
        <v>56</v>
      </c>
      <c r="H70" s="165">
        <f t="shared" si="58"/>
        <v>767.86800000000005</v>
      </c>
      <c r="I70" s="165">
        <f t="shared" si="59"/>
        <v>390.22800000000001</v>
      </c>
      <c r="J70" s="166">
        <f t="shared" si="60"/>
        <v>442.678</v>
      </c>
      <c r="K70" s="165">
        <f t="shared" si="61"/>
        <v>607</v>
      </c>
      <c r="L70" s="165">
        <f t="shared" si="62"/>
        <v>3194</v>
      </c>
      <c r="M70" s="165">
        <f t="shared" si="63"/>
        <v>1602</v>
      </c>
      <c r="N70" s="165">
        <f t="shared" si="64"/>
        <v>1985.7569999999998</v>
      </c>
      <c r="O70" s="165">
        <f t="shared" si="65"/>
        <v>561</v>
      </c>
      <c r="P70" s="165">
        <f t="shared" si="66"/>
        <v>914</v>
      </c>
      <c r="Q70" s="165">
        <f t="shared" si="67"/>
        <v>1042</v>
      </c>
      <c r="R70" s="165">
        <f t="shared" si="68"/>
        <v>1647.979</v>
      </c>
      <c r="S70" s="352" t="s">
        <v>56</v>
      </c>
      <c r="T70" s="595">
        <f t="shared" si="69"/>
        <v>798</v>
      </c>
      <c r="U70" s="606" t="s">
        <v>887</v>
      </c>
      <c r="V70" s="574" t="s">
        <v>891</v>
      </c>
      <c r="W70" s="1"/>
      <c r="AA70" s="1"/>
      <c r="AB70" s="1"/>
      <c r="AC70" s="1"/>
      <c r="AD70" t="s">
        <v>449</v>
      </c>
      <c r="AE70">
        <v>25</v>
      </c>
      <c r="AF70" t="s">
        <v>391</v>
      </c>
      <c r="AG70" s="450">
        <v>13003</v>
      </c>
      <c r="AH70" s="450">
        <v>1174</v>
      </c>
      <c r="AI70" s="450">
        <v>1353</v>
      </c>
      <c r="AJ70" s="450">
        <v>767.86800000000005</v>
      </c>
      <c r="AK70" s="450">
        <v>390.22800000000001</v>
      </c>
      <c r="AL70" s="450">
        <v>442.678</v>
      </c>
      <c r="AM70" s="450">
        <v>607</v>
      </c>
      <c r="AN70" s="450">
        <v>3194</v>
      </c>
      <c r="AO70" s="450">
        <v>1602</v>
      </c>
      <c r="AP70" s="450">
        <v>1985.7569999999998</v>
      </c>
      <c r="AQ70" s="450">
        <v>561</v>
      </c>
      <c r="AR70" s="450">
        <v>914</v>
      </c>
      <c r="AS70" s="450">
        <v>1042</v>
      </c>
      <c r="AT70" s="450">
        <v>1647.979</v>
      </c>
      <c r="AU70" s="450" t="s">
        <v>56</v>
      </c>
      <c r="AV70" s="450">
        <v>798</v>
      </c>
      <c r="AZ70" s="320"/>
    </row>
    <row r="71" spans="1:52" ht="15.9" customHeight="1">
      <c r="A71" s="358" t="s">
        <v>450</v>
      </c>
      <c r="B71" s="359">
        <f t="shared" ref="B71:B86" si="70">AE71</f>
        <v>30</v>
      </c>
      <c r="C71" s="360" t="str">
        <f t="shared" si="55"/>
        <v>460V, 3 Ph</v>
      </c>
      <c r="D71" s="359" t="s">
        <v>150</v>
      </c>
      <c r="E71" s="361">
        <f t="shared" si="56"/>
        <v>14361.058999999999</v>
      </c>
      <c r="F71" s="380">
        <f t="shared" si="57"/>
        <v>1174</v>
      </c>
      <c r="G71" s="254" t="s">
        <v>56</v>
      </c>
      <c r="H71" s="253">
        <f t="shared" si="58"/>
        <v>767.86800000000005</v>
      </c>
      <c r="I71" s="253">
        <f t="shared" si="59"/>
        <v>390.22800000000001</v>
      </c>
      <c r="J71" s="362">
        <f t="shared" si="60"/>
        <v>442.678</v>
      </c>
      <c r="K71" s="253">
        <f t="shared" si="61"/>
        <v>607</v>
      </c>
      <c r="L71" s="253">
        <f t="shared" si="62"/>
        <v>3319</v>
      </c>
      <c r="M71" s="253">
        <f t="shared" si="63"/>
        <v>1623</v>
      </c>
      <c r="N71" s="253">
        <f t="shared" si="64"/>
        <v>1985.7569999999998</v>
      </c>
      <c r="O71" s="253">
        <f t="shared" si="65"/>
        <v>561</v>
      </c>
      <c r="P71" s="253">
        <f t="shared" si="66"/>
        <v>914</v>
      </c>
      <c r="Q71" s="253">
        <f t="shared" si="67"/>
        <v>1042</v>
      </c>
      <c r="R71" s="253">
        <f t="shared" si="68"/>
        <v>1647.979</v>
      </c>
      <c r="S71" s="381" t="s">
        <v>56</v>
      </c>
      <c r="T71" s="596">
        <f t="shared" si="69"/>
        <v>798</v>
      </c>
      <c r="U71" s="617" t="s">
        <v>887</v>
      </c>
      <c r="V71" s="618" t="s">
        <v>891</v>
      </c>
      <c r="W71" s="1"/>
      <c r="AA71" s="1"/>
      <c r="AB71" s="1"/>
      <c r="AC71" s="1"/>
      <c r="AD71" t="s">
        <v>450</v>
      </c>
      <c r="AE71">
        <v>30</v>
      </c>
      <c r="AF71" t="s">
        <v>391</v>
      </c>
      <c r="AG71" s="450">
        <v>14361.058999999999</v>
      </c>
      <c r="AH71" s="450">
        <v>1174</v>
      </c>
      <c r="AI71" s="450">
        <v>1678</v>
      </c>
      <c r="AJ71" s="450">
        <v>767.86800000000005</v>
      </c>
      <c r="AK71" s="450">
        <v>390.22800000000001</v>
      </c>
      <c r="AL71" s="450">
        <v>442.678</v>
      </c>
      <c r="AM71" s="450">
        <v>607</v>
      </c>
      <c r="AN71" s="450">
        <v>3319</v>
      </c>
      <c r="AO71" s="450">
        <v>1623</v>
      </c>
      <c r="AP71" s="450">
        <v>1985.7569999999998</v>
      </c>
      <c r="AQ71" s="450">
        <v>561</v>
      </c>
      <c r="AR71" s="450">
        <v>914</v>
      </c>
      <c r="AS71" s="450">
        <v>1042</v>
      </c>
      <c r="AT71" s="450">
        <v>1647.979</v>
      </c>
      <c r="AU71" s="450" t="s">
        <v>56</v>
      </c>
      <c r="AV71" s="450">
        <v>798</v>
      </c>
      <c r="AZ71" s="320"/>
    </row>
    <row r="72" spans="1:52" ht="15.9" customHeight="1">
      <c r="A72" s="161" t="s">
        <v>451</v>
      </c>
      <c r="B72" s="163">
        <f t="shared" si="70"/>
        <v>40</v>
      </c>
      <c r="C72" s="162" t="str">
        <f t="shared" si="55"/>
        <v>460V, 3 Ph</v>
      </c>
      <c r="D72" s="163" t="s">
        <v>177</v>
      </c>
      <c r="E72" s="164">
        <f t="shared" si="56"/>
        <v>15997.058999999999</v>
      </c>
      <c r="F72" s="375">
        <f t="shared" si="57"/>
        <v>1210</v>
      </c>
      <c r="G72" s="168">
        <f t="shared" si="58"/>
        <v>2055</v>
      </c>
      <c r="H72" s="165">
        <f t="shared" si="58"/>
        <v>767.86800000000005</v>
      </c>
      <c r="I72" s="165">
        <f t="shared" si="59"/>
        <v>390.22800000000001</v>
      </c>
      <c r="J72" s="166">
        <f t="shared" si="60"/>
        <v>442.678</v>
      </c>
      <c r="K72" s="165">
        <f t="shared" si="61"/>
        <v>607</v>
      </c>
      <c r="L72" s="165">
        <f t="shared" si="62"/>
        <v>3656</v>
      </c>
      <c r="M72" s="165">
        <f t="shared" si="63"/>
        <v>1794</v>
      </c>
      <c r="N72" s="165">
        <f t="shared" si="64"/>
        <v>2116.8819999999996</v>
      </c>
      <c r="O72" s="165">
        <f t="shared" si="65"/>
        <v>561</v>
      </c>
      <c r="P72" s="165">
        <f t="shared" si="66"/>
        <v>914</v>
      </c>
      <c r="Q72" s="165">
        <f t="shared" si="67"/>
        <v>1042</v>
      </c>
      <c r="R72" s="165">
        <f t="shared" si="68"/>
        <v>1647.979</v>
      </c>
      <c r="S72" s="352" t="s">
        <v>56</v>
      </c>
      <c r="T72" s="595">
        <f t="shared" si="69"/>
        <v>798</v>
      </c>
      <c r="U72" s="606" t="s">
        <v>887</v>
      </c>
      <c r="V72" s="574" t="s">
        <v>891</v>
      </c>
      <c r="W72" s="1"/>
      <c r="AA72" s="1"/>
      <c r="AB72" s="1"/>
      <c r="AC72" s="1"/>
      <c r="AD72" t="s">
        <v>451</v>
      </c>
      <c r="AE72">
        <v>40</v>
      </c>
      <c r="AF72" t="s">
        <v>391</v>
      </c>
      <c r="AG72" s="450">
        <v>15997.058999999999</v>
      </c>
      <c r="AH72" s="450">
        <v>1210</v>
      </c>
      <c r="AI72" s="450">
        <v>2055</v>
      </c>
      <c r="AJ72" s="450">
        <v>767.86800000000005</v>
      </c>
      <c r="AK72" s="450">
        <v>390.22800000000001</v>
      </c>
      <c r="AL72" s="450">
        <v>442.678</v>
      </c>
      <c r="AM72" s="450">
        <v>607</v>
      </c>
      <c r="AN72" s="450">
        <v>3656</v>
      </c>
      <c r="AO72" s="450">
        <v>1794</v>
      </c>
      <c r="AP72" s="450">
        <v>2116.8819999999996</v>
      </c>
      <c r="AQ72" s="450">
        <v>561</v>
      </c>
      <c r="AR72" s="450">
        <v>914</v>
      </c>
      <c r="AS72" s="450">
        <v>1042</v>
      </c>
      <c r="AT72" s="450">
        <v>1647.979</v>
      </c>
      <c r="AU72" s="450" t="s">
        <v>56</v>
      </c>
      <c r="AV72" s="450">
        <v>798</v>
      </c>
      <c r="AZ72" s="320"/>
    </row>
    <row r="73" spans="1:52" ht="15.9" customHeight="1">
      <c r="A73" s="358" t="s">
        <v>452</v>
      </c>
      <c r="B73" s="359">
        <f t="shared" si="70"/>
        <v>50</v>
      </c>
      <c r="C73" s="360" t="str">
        <f t="shared" si="55"/>
        <v>460V, 3 Ph</v>
      </c>
      <c r="D73" s="359" t="s">
        <v>179</v>
      </c>
      <c r="E73" s="361">
        <f t="shared" si="56"/>
        <v>17085</v>
      </c>
      <c r="F73" s="380">
        <f t="shared" si="57"/>
        <v>1265</v>
      </c>
      <c r="G73" s="254">
        <f t="shared" si="58"/>
        <v>2089</v>
      </c>
      <c r="H73" s="253">
        <f t="shared" si="58"/>
        <v>767.86800000000005</v>
      </c>
      <c r="I73" s="253">
        <f t="shared" si="59"/>
        <v>390.22800000000001</v>
      </c>
      <c r="J73" s="362">
        <f t="shared" si="60"/>
        <v>442.678</v>
      </c>
      <c r="K73" s="253">
        <f t="shared" si="61"/>
        <v>607</v>
      </c>
      <c r="L73" s="253">
        <f t="shared" si="62"/>
        <v>3775</v>
      </c>
      <c r="M73" s="253">
        <f t="shared" si="63"/>
        <v>2346</v>
      </c>
      <c r="N73" s="253">
        <f t="shared" si="64"/>
        <v>2001.4920000000002</v>
      </c>
      <c r="O73" s="253">
        <f t="shared" si="65"/>
        <v>561</v>
      </c>
      <c r="P73" s="253">
        <f t="shared" si="66"/>
        <v>914</v>
      </c>
      <c r="Q73" s="253">
        <f t="shared" si="67"/>
        <v>1042</v>
      </c>
      <c r="R73" s="253">
        <f t="shared" si="68"/>
        <v>1647.979</v>
      </c>
      <c r="S73" s="381" t="s">
        <v>56</v>
      </c>
      <c r="T73" s="596">
        <f t="shared" si="69"/>
        <v>798</v>
      </c>
      <c r="U73" s="617" t="s">
        <v>887</v>
      </c>
      <c r="V73" s="618" t="s">
        <v>891</v>
      </c>
      <c r="W73" s="1"/>
      <c r="AA73" s="1"/>
      <c r="AB73" s="1"/>
      <c r="AC73" s="1"/>
      <c r="AD73" t="s">
        <v>452</v>
      </c>
      <c r="AE73">
        <v>50</v>
      </c>
      <c r="AF73" t="s">
        <v>391</v>
      </c>
      <c r="AG73" s="450">
        <v>17085</v>
      </c>
      <c r="AH73" s="450">
        <v>1265</v>
      </c>
      <c r="AI73" s="450">
        <v>2089</v>
      </c>
      <c r="AJ73" s="450">
        <v>767.86800000000005</v>
      </c>
      <c r="AK73" s="450">
        <v>390.22800000000001</v>
      </c>
      <c r="AL73" s="450">
        <v>442.678</v>
      </c>
      <c r="AM73" s="450">
        <v>607</v>
      </c>
      <c r="AN73" s="450">
        <v>3775</v>
      </c>
      <c r="AO73" s="450">
        <v>2346</v>
      </c>
      <c r="AP73" s="450">
        <v>2001.4920000000002</v>
      </c>
      <c r="AQ73" s="450">
        <v>561</v>
      </c>
      <c r="AR73" s="450">
        <v>914</v>
      </c>
      <c r="AS73" s="450">
        <v>1042</v>
      </c>
      <c r="AT73" s="450">
        <v>1647.979</v>
      </c>
      <c r="AU73" s="450" t="s">
        <v>56</v>
      </c>
      <c r="AV73" s="450">
        <v>798</v>
      </c>
      <c r="AZ73" s="320"/>
    </row>
    <row r="74" spans="1:52" ht="15.9" customHeight="1">
      <c r="A74" s="161" t="s">
        <v>453</v>
      </c>
      <c r="B74" s="163">
        <f t="shared" si="70"/>
        <v>60</v>
      </c>
      <c r="C74" s="162" t="str">
        <f t="shared" si="55"/>
        <v>460V, 3 Ph</v>
      </c>
      <c r="D74" s="163" t="s">
        <v>181</v>
      </c>
      <c r="E74" s="164">
        <f t="shared" si="56"/>
        <v>19211</v>
      </c>
      <c r="F74" s="375">
        <f t="shared" si="57"/>
        <v>1390</v>
      </c>
      <c r="G74" s="168">
        <f t="shared" si="58"/>
        <v>2504</v>
      </c>
      <c r="H74" s="165">
        <f t="shared" si="58"/>
        <v>767.86800000000005</v>
      </c>
      <c r="I74" s="165">
        <f t="shared" si="59"/>
        <v>390.22800000000001</v>
      </c>
      <c r="J74" s="166">
        <f t="shared" si="60"/>
        <v>442.678</v>
      </c>
      <c r="K74" s="165">
        <f t="shared" si="61"/>
        <v>607</v>
      </c>
      <c r="L74" s="165">
        <f t="shared" si="62"/>
        <v>4075</v>
      </c>
      <c r="M74" s="165">
        <f t="shared" si="63"/>
        <v>2829</v>
      </c>
      <c r="N74" s="165">
        <f t="shared" si="64"/>
        <v>3193.1559999999999</v>
      </c>
      <c r="O74" s="165">
        <f t="shared" si="65"/>
        <v>561</v>
      </c>
      <c r="P74" s="165">
        <f t="shared" si="66"/>
        <v>914</v>
      </c>
      <c r="Q74" s="165">
        <f t="shared" si="67"/>
        <v>1042</v>
      </c>
      <c r="R74" s="165">
        <f t="shared" si="68"/>
        <v>1647.979</v>
      </c>
      <c r="S74" s="352" t="s">
        <v>56</v>
      </c>
      <c r="T74" s="595">
        <f t="shared" si="69"/>
        <v>798</v>
      </c>
      <c r="U74" s="606" t="s">
        <v>890</v>
      </c>
      <c r="V74" s="574" t="s">
        <v>892</v>
      </c>
      <c r="W74" s="1"/>
      <c r="AA74" s="1"/>
      <c r="AB74" s="1"/>
      <c r="AC74" s="1"/>
      <c r="AD74" t="s">
        <v>453</v>
      </c>
      <c r="AE74">
        <v>60</v>
      </c>
      <c r="AF74" t="s">
        <v>391</v>
      </c>
      <c r="AG74" s="450">
        <v>19211</v>
      </c>
      <c r="AH74" s="450">
        <v>1390</v>
      </c>
      <c r="AI74" s="450">
        <v>2504</v>
      </c>
      <c r="AJ74" s="450">
        <v>767.86800000000005</v>
      </c>
      <c r="AK74" s="450">
        <v>390.22800000000001</v>
      </c>
      <c r="AL74" s="450">
        <v>442.678</v>
      </c>
      <c r="AM74" s="450">
        <v>607</v>
      </c>
      <c r="AN74" s="450">
        <v>4075</v>
      </c>
      <c r="AO74" s="450">
        <v>2829</v>
      </c>
      <c r="AP74" s="450">
        <v>3193.1559999999999</v>
      </c>
      <c r="AQ74" s="450">
        <v>561</v>
      </c>
      <c r="AR74" s="450">
        <v>914</v>
      </c>
      <c r="AS74" s="450">
        <v>1042</v>
      </c>
      <c r="AT74" s="450">
        <v>1647.979</v>
      </c>
      <c r="AU74" s="450" t="s">
        <v>56</v>
      </c>
      <c r="AV74" s="450">
        <v>798</v>
      </c>
      <c r="AZ74" s="320"/>
    </row>
    <row r="75" spans="1:52" ht="15.9" customHeight="1">
      <c r="A75" s="358" t="s">
        <v>454</v>
      </c>
      <c r="B75" s="359">
        <f t="shared" si="70"/>
        <v>75</v>
      </c>
      <c r="C75" s="360" t="str">
        <f t="shared" si="55"/>
        <v>460V, 3 Ph</v>
      </c>
      <c r="D75" s="359" t="s">
        <v>183</v>
      </c>
      <c r="E75" s="361">
        <f t="shared" si="56"/>
        <v>20861.594000000001</v>
      </c>
      <c r="F75" s="380">
        <f t="shared" si="57"/>
        <v>1499</v>
      </c>
      <c r="G75" s="254">
        <f t="shared" si="58"/>
        <v>2623</v>
      </c>
      <c r="H75" s="253">
        <f t="shared" si="58"/>
        <v>767.86800000000005</v>
      </c>
      <c r="I75" s="253">
        <f t="shared" si="59"/>
        <v>390.22800000000001</v>
      </c>
      <c r="J75" s="362">
        <f t="shared" si="60"/>
        <v>442.678</v>
      </c>
      <c r="K75" s="253">
        <f t="shared" si="61"/>
        <v>607</v>
      </c>
      <c r="L75" s="253">
        <f t="shared" si="62"/>
        <v>4494</v>
      </c>
      <c r="M75" s="253">
        <f t="shared" si="63"/>
        <v>3048</v>
      </c>
      <c r="N75" s="253">
        <f t="shared" si="64"/>
        <v>3269.7330000000002</v>
      </c>
      <c r="O75" s="253">
        <f t="shared" si="65"/>
        <v>561</v>
      </c>
      <c r="P75" s="253">
        <f t="shared" si="66"/>
        <v>914</v>
      </c>
      <c r="Q75" s="253">
        <f t="shared" si="67"/>
        <v>1042</v>
      </c>
      <c r="R75" s="253">
        <f t="shared" si="68"/>
        <v>1647.979</v>
      </c>
      <c r="S75" s="381" t="s">
        <v>56</v>
      </c>
      <c r="T75" s="596">
        <f t="shared" si="69"/>
        <v>798</v>
      </c>
      <c r="U75" s="617" t="s">
        <v>890</v>
      </c>
      <c r="V75" s="618" t="s">
        <v>892</v>
      </c>
      <c r="W75" s="1"/>
      <c r="AA75" s="1"/>
      <c r="AB75" s="1"/>
      <c r="AD75" t="s">
        <v>454</v>
      </c>
      <c r="AE75">
        <v>75</v>
      </c>
      <c r="AF75" t="s">
        <v>391</v>
      </c>
      <c r="AG75" s="450">
        <v>20861.594000000001</v>
      </c>
      <c r="AH75" s="450">
        <v>1499</v>
      </c>
      <c r="AI75" s="450">
        <v>2623</v>
      </c>
      <c r="AJ75" s="450">
        <v>767.86800000000005</v>
      </c>
      <c r="AK75" s="450">
        <v>390.22800000000001</v>
      </c>
      <c r="AL75" s="450">
        <v>442.678</v>
      </c>
      <c r="AM75" s="450">
        <v>607</v>
      </c>
      <c r="AN75" s="450">
        <v>4494</v>
      </c>
      <c r="AO75" s="450">
        <v>3048</v>
      </c>
      <c r="AP75" s="450">
        <v>3269.7330000000002</v>
      </c>
      <c r="AQ75" s="450">
        <v>561</v>
      </c>
      <c r="AR75" s="450">
        <v>914</v>
      </c>
      <c r="AS75" s="450">
        <v>1042</v>
      </c>
      <c r="AT75" s="450">
        <v>1647.979</v>
      </c>
      <c r="AU75" s="450" t="s">
        <v>56</v>
      </c>
      <c r="AV75" s="450">
        <v>798</v>
      </c>
      <c r="AZ75" s="320"/>
    </row>
    <row r="76" spans="1:52" ht="15.9" customHeight="1">
      <c r="A76" s="161" t="s">
        <v>455</v>
      </c>
      <c r="B76" s="163">
        <f t="shared" si="70"/>
        <v>100</v>
      </c>
      <c r="C76" s="162" t="str">
        <f t="shared" si="55"/>
        <v>460V, 3 Ph</v>
      </c>
      <c r="D76" s="163" t="s">
        <v>186</v>
      </c>
      <c r="E76" s="164">
        <f t="shared" si="56"/>
        <v>23494.550719000003</v>
      </c>
      <c r="F76" s="375">
        <f t="shared" si="57"/>
        <v>1873</v>
      </c>
      <c r="G76" s="168">
        <f t="shared" si="58"/>
        <v>3084</v>
      </c>
      <c r="H76" s="165">
        <f t="shared" si="58"/>
        <v>767.86800000000005</v>
      </c>
      <c r="I76" s="165">
        <f t="shared" si="59"/>
        <v>390.22800000000001</v>
      </c>
      <c r="J76" s="166">
        <f t="shared" si="60"/>
        <v>442.678</v>
      </c>
      <c r="K76" s="165">
        <f t="shared" si="61"/>
        <v>607</v>
      </c>
      <c r="L76" s="165">
        <f t="shared" si="62"/>
        <v>4969</v>
      </c>
      <c r="M76" s="165">
        <f t="shared" si="63"/>
        <v>3428</v>
      </c>
      <c r="N76" s="165">
        <f t="shared" si="64"/>
        <v>4548.4639999999999</v>
      </c>
      <c r="O76" s="165">
        <f t="shared" si="65"/>
        <v>561</v>
      </c>
      <c r="P76" s="165">
        <f t="shared" si="66"/>
        <v>914</v>
      </c>
      <c r="Q76" s="165">
        <f t="shared" si="67"/>
        <v>1042</v>
      </c>
      <c r="R76" s="165">
        <f t="shared" si="68"/>
        <v>1647.979</v>
      </c>
      <c r="S76" s="352" t="s">
        <v>56</v>
      </c>
      <c r="T76" s="595">
        <f t="shared" si="69"/>
        <v>798</v>
      </c>
      <c r="U76" s="606" t="s">
        <v>890</v>
      </c>
      <c r="V76" s="574" t="s">
        <v>892</v>
      </c>
      <c r="W76" s="1"/>
      <c r="AA76" s="1"/>
      <c r="AB76" s="1"/>
      <c r="AC76" s="1"/>
      <c r="AD76" t="s">
        <v>455</v>
      </c>
      <c r="AE76">
        <v>100</v>
      </c>
      <c r="AF76" t="s">
        <v>391</v>
      </c>
      <c r="AG76" s="450">
        <v>23494.550719000003</v>
      </c>
      <c r="AH76" s="450">
        <v>1873</v>
      </c>
      <c r="AI76" s="450">
        <v>3084</v>
      </c>
      <c r="AJ76" s="450">
        <v>767.86800000000005</v>
      </c>
      <c r="AK76" s="450">
        <v>390.22800000000001</v>
      </c>
      <c r="AL76" s="450">
        <v>442.678</v>
      </c>
      <c r="AM76" s="450">
        <v>607</v>
      </c>
      <c r="AN76" s="450">
        <v>4969</v>
      </c>
      <c r="AO76" s="450">
        <v>3428</v>
      </c>
      <c r="AP76" s="450">
        <v>4548.4639999999999</v>
      </c>
      <c r="AQ76" s="450">
        <v>561</v>
      </c>
      <c r="AR76" s="450">
        <v>914</v>
      </c>
      <c r="AS76" s="450">
        <v>1042</v>
      </c>
      <c r="AT76" s="450">
        <v>1647.979</v>
      </c>
      <c r="AU76" s="450" t="s">
        <v>56</v>
      </c>
      <c r="AV76" s="450">
        <v>798</v>
      </c>
      <c r="AZ76" s="320"/>
    </row>
    <row r="77" spans="1:52" ht="15.9" customHeight="1">
      <c r="A77" s="358" t="s">
        <v>456</v>
      </c>
      <c r="B77" s="359">
        <f t="shared" si="70"/>
        <v>125</v>
      </c>
      <c r="C77" s="360" t="str">
        <f t="shared" si="55"/>
        <v>460V, 3 Ph</v>
      </c>
      <c r="D77" s="359" t="s">
        <v>348</v>
      </c>
      <c r="E77" s="363">
        <f t="shared" si="56"/>
        <v>28649</v>
      </c>
      <c r="F77" s="380">
        <f t="shared" si="57"/>
        <v>1981</v>
      </c>
      <c r="G77" s="254">
        <f t="shared" si="58"/>
        <v>3393</v>
      </c>
      <c r="H77" s="253">
        <f t="shared" si="58"/>
        <v>767.86800000000005</v>
      </c>
      <c r="I77" s="253">
        <f t="shared" si="59"/>
        <v>390.22800000000001</v>
      </c>
      <c r="J77" s="362">
        <f t="shared" si="60"/>
        <v>442.678</v>
      </c>
      <c r="K77" s="254">
        <f t="shared" si="61"/>
        <v>607</v>
      </c>
      <c r="L77" s="254" t="str">
        <f t="shared" si="62"/>
        <v>-</v>
      </c>
      <c r="M77" s="254">
        <f t="shared" si="63"/>
        <v>3610</v>
      </c>
      <c r="N77" s="253">
        <f t="shared" si="64"/>
        <v>4326.076</v>
      </c>
      <c r="O77" s="253">
        <f t="shared" si="65"/>
        <v>561</v>
      </c>
      <c r="P77" s="253">
        <f t="shared" si="66"/>
        <v>914</v>
      </c>
      <c r="Q77" s="253">
        <f t="shared" si="67"/>
        <v>1042</v>
      </c>
      <c r="R77" s="253">
        <f t="shared" si="68"/>
        <v>1647.979</v>
      </c>
      <c r="S77" s="381" t="s">
        <v>56</v>
      </c>
      <c r="T77" s="599">
        <f t="shared" si="69"/>
        <v>798</v>
      </c>
      <c r="U77" s="617" t="s">
        <v>890</v>
      </c>
      <c r="V77" s="618" t="s">
        <v>892</v>
      </c>
      <c r="W77" s="1"/>
      <c r="AA77" s="1"/>
      <c r="AB77" s="1"/>
      <c r="AC77" s="1"/>
      <c r="AD77" t="s">
        <v>456</v>
      </c>
      <c r="AE77">
        <v>125</v>
      </c>
      <c r="AF77" t="s">
        <v>391</v>
      </c>
      <c r="AG77" s="450">
        <v>28649</v>
      </c>
      <c r="AH77" s="450">
        <v>1981</v>
      </c>
      <c r="AI77" s="450">
        <v>3393</v>
      </c>
      <c r="AJ77" s="450">
        <v>767.86800000000005</v>
      </c>
      <c r="AK77" s="450">
        <v>390.22800000000001</v>
      </c>
      <c r="AL77" s="450">
        <v>442.678</v>
      </c>
      <c r="AM77" s="450">
        <v>607</v>
      </c>
      <c r="AN77" s="450" t="s">
        <v>56</v>
      </c>
      <c r="AO77" s="450">
        <v>3610</v>
      </c>
      <c r="AP77" s="450">
        <v>4326.076</v>
      </c>
      <c r="AQ77" s="450">
        <v>561</v>
      </c>
      <c r="AR77" s="450">
        <v>914</v>
      </c>
      <c r="AS77" s="450">
        <v>1042</v>
      </c>
      <c r="AT77" s="450">
        <v>1647.979</v>
      </c>
      <c r="AU77" s="450" t="s">
        <v>56</v>
      </c>
      <c r="AV77" s="450">
        <v>798</v>
      </c>
      <c r="AZ77" s="320"/>
    </row>
    <row r="78" spans="1:52" ht="15.9" customHeight="1">
      <c r="A78" s="161" t="s">
        <v>457</v>
      </c>
      <c r="B78" s="163">
        <f t="shared" si="70"/>
        <v>150</v>
      </c>
      <c r="C78" s="162" t="str">
        <f t="shared" si="55"/>
        <v>460V, 3 Ph</v>
      </c>
      <c r="D78" s="163" t="s">
        <v>350</v>
      </c>
      <c r="E78" s="183">
        <f t="shared" si="56"/>
        <v>31871</v>
      </c>
      <c r="F78" s="375">
        <f t="shared" si="57"/>
        <v>2254</v>
      </c>
      <c r="G78" s="168">
        <f t="shared" si="58"/>
        <v>4410</v>
      </c>
      <c r="H78" s="165">
        <f t="shared" si="58"/>
        <v>767.86800000000005</v>
      </c>
      <c r="I78" s="165">
        <f t="shared" si="59"/>
        <v>390.22800000000001</v>
      </c>
      <c r="J78" s="166">
        <f t="shared" si="60"/>
        <v>442.678</v>
      </c>
      <c r="K78" s="168">
        <f t="shared" si="61"/>
        <v>607</v>
      </c>
      <c r="L78" s="168" t="str">
        <f t="shared" si="62"/>
        <v>-</v>
      </c>
      <c r="M78" s="168">
        <f t="shared" si="63"/>
        <v>3610</v>
      </c>
      <c r="N78" s="184">
        <f t="shared" si="64"/>
        <v>5776.8429999999998</v>
      </c>
      <c r="O78" s="184">
        <f t="shared" si="65"/>
        <v>561</v>
      </c>
      <c r="P78" s="184">
        <f t="shared" si="66"/>
        <v>914</v>
      </c>
      <c r="Q78" s="184">
        <f t="shared" si="67"/>
        <v>1042</v>
      </c>
      <c r="R78" s="165">
        <f t="shared" si="68"/>
        <v>1647.979</v>
      </c>
      <c r="S78" s="352" t="s">
        <v>56</v>
      </c>
      <c r="T78" s="593">
        <f t="shared" si="69"/>
        <v>798</v>
      </c>
      <c r="U78" s="606" t="s">
        <v>890</v>
      </c>
      <c r="V78" s="574" t="s">
        <v>892</v>
      </c>
      <c r="W78" s="1"/>
      <c r="AA78" s="1"/>
      <c r="AB78" s="1"/>
      <c r="AC78" s="1"/>
      <c r="AD78" t="s">
        <v>457</v>
      </c>
      <c r="AE78">
        <v>150</v>
      </c>
      <c r="AF78" t="s">
        <v>391</v>
      </c>
      <c r="AG78" s="450">
        <v>31871</v>
      </c>
      <c r="AH78" s="450">
        <v>2254</v>
      </c>
      <c r="AI78" s="450">
        <v>4410</v>
      </c>
      <c r="AJ78" s="450">
        <v>767.86800000000005</v>
      </c>
      <c r="AK78" s="450">
        <v>390.22800000000001</v>
      </c>
      <c r="AL78" s="450">
        <v>442.678</v>
      </c>
      <c r="AM78" s="450">
        <v>607</v>
      </c>
      <c r="AN78" s="450" t="s">
        <v>56</v>
      </c>
      <c r="AO78" s="450">
        <v>3610</v>
      </c>
      <c r="AP78" s="450">
        <v>5776.8429999999998</v>
      </c>
      <c r="AQ78" s="450">
        <v>561</v>
      </c>
      <c r="AR78" s="450">
        <v>914</v>
      </c>
      <c r="AS78" s="450">
        <v>1042</v>
      </c>
      <c r="AT78" s="450">
        <v>1647.979</v>
      </c>
      <c r="AU78" s="450" t="s">
        <v>56</v>
      </c>
      <c r="AV78" s="450">
        <v>798</v>
      </c>
      <c r="AZ78" s="320"/>
    </row>
    <row r="79" spans="1:52" ht="15.9" customHeight="1">
      <c r="A79" s="358" t="s">
        <v>458</v>
      </c>
      <c r="B79" s="359">
        <f t="shared" si="70"/>
        <v>200</v>
      </c>
      <c r="C79" s="360" t="str">
        <f t="shared" si="55"/>
        <v>460V, 3 Ph</v>
      </c>
      <c r="D79" s="359" t="s">
        <v>434</v>
      </c>
      <c r="E79" s="363">
        <f t="shared" si="56"/>
        <v>37611.345000000001</v>
      </c>
      <c r="F79" s="380">
        <f t="shared" si="57"/>
        <v>3336</v>
      </c>
      <c r="G79" s="254">
        <f t="shared" si="58"/>
        <v>5473</v>
      </c>
      <c r="H79" s="253">
        <f t="shared" si="58"/>
        <v>767.86800000000005</v>
      </c>
      <c r="I79" s="253">
        <f t="shared" si="59"/>
        <v>390.22800000000001</v>
      </c>
      <c r="J79" s="362">
        <f t="shared" si="60"/>
        <v>442.678</v>
      </c>
      <c r="K79" s="254">
        <f t="shared" si="61"/>
        <v>607</v>
      </c>
      <c r="L79" s="254" t="str">
        <f t="shared" si="62"/>
        <v>-</v>
      </c>
      <c r="M79" s="254">
        <f t="shared" si="63"/>
        <v>3634</v>
      </c>
      <c r="N79" s="365">
        <f t="shared" si="64"/>
        <v>8300</v>
      </c>
      <c r="O79" s="364">
        <f t="shared" si="65"/>
        <v>561</v>
      </c>
      <c r="P79" s="364">
        <f t="shared" si="66"/>
        <v>914</v>
      </c>
      <c r="Q79" s="364">
        <f t="shared" si="67"/>
        <v>1042</v>
      </c>
      <c r="R79" s="253">
        <f t="shared" si="68"/>
        <v>1647.979</v>
      </c>
      <c r="S79" s="381" t="s">
        <v>56</v>
      </c>
      <c r="T79" s="599">
        <f t="shared" si="69"/>
        <v>798</v>
      </c>
      <c r="U79" s="617" t="s">
        <v>892</v>
      </c>
      <c r="V79" s="618" t="s">
        <v>892</v>
      </c>
      <c r="W79" s="1"/>
      <c r="AA79" s="1"/>
      <c r="AB79" s="1"/>
      <c r="AC79" s="1"/>
      <c r="AD79" t="s">
        <v>458</v>
      </c>
      <c r="AE79">
        <v>200</v>
      </c>
      <c r="AF79" t="s">
        <v>391</v>
      </c>
      <c r="AG79" s="450">
        <v>37611.345000000001</v>
      </c>
      <c r="AH79" s="450">
        <v>3336</v>
      </c>
      <c r="AI79" s="450">
        <v>5473</v>
      </c>
      <c r="AJ79" s="450">
        <v>767.86800000000005</v>
      </c>
      <c r="AK79" s="450">
        <v>390.22800000000001</v>
      </c>
      <c r="AL79" s="450">
        <v>442.678</v>
      </c>
      <c r="AM79" s="450">
        <v>607</v>
      </c>
      <c r="AN79" s="450" t="s">
        <v>56</v>
      </c>
      <c r="AO79" s="450">
        <v>3634</v>
      </c>
      <c r="AP79" s="450">
        <v>8300</v>
      </c>
      <c r="AQ79" s="450">
        <v>561</v>
      </c>
      <c r="AR79" s="450">
        <v>914</v>
      </c>
      <c r="AS79" s="450">
        <v>1042</v>
      </c>
      <c r="AT79" s="450">
        <v>1647.979</v>
      </c>
      <c r="AU79" s="450" t="s">
        <v>56</v>
      </c>
      <c r="AV79" s="450">
        <v>798</v>
      </c>
      <c r="AZ79" s="320"/>
    </row>
    <row r="80" spans="1:52" ht="15.9" customHeight="1">
      <c r="A80" s="161" t="s">
        <v>459</v>
      </c>
      <c r="B80" s="163">
        <f t="shared" si="70"/>
        <v>250</v>
      </c>
      <c r="C80" s="162" t="str">
        <f t="shared" si="55"/>
        <v>460V, 3 Ph</v>
      </c>
      <c r="D80" s="163" t="s">
        <v>436</v>
      </c>
      <c r="E80" s="183">
        <f t="shared" si="56"/>
        <v>45975</v>
      </c>
      <c r="F80" s="375">
        <f t="shared" si="57"/>
        <v>3409</v>
      </c>
      <c r="G80" s="168">
        <f t="shared" si="58"/>
        <v>6150</v>
      </c>
      <c r="H80" s="165">
        <f t="shared" si="58"/>
        <v>767.86800000000005</v>
      </c>
      <c r="I80" s="165">
        <f t="shared" si="59"/>
        <v>390.22800000000001</v>
      </c>
      <c r="J80" s="166">
        <f t="shared" si="60"/>
        <v>442.678</v>
      </c>
      <c r="K80" s="168">
        <f t="shared" si="61"/>
        <v>607</v>
      </c>
      <c r="L80" s="168" t="str">
        <f t="shared" si="62"/>
        <v>-</v>
      </c>
      <c r="M80" s="168">
        <f t="shared" si="63"/>
        <v>4117</v>
      </c>
      <c r="N80" s="167" t="str">
        <f t="shared" si="64"/>
        <v>-</v>
      </c>
      <c r="O80" s="184">
        <f t="shared" si="65"/>
        <v>561</v>
      </c>
      <c r="P80" s="184">
        <f t="shared" si="66"/>
        <v>914</v>
      </c>
      <c r="Q80" s="184">
        <f t="shared" si="67"/>
        <v>1042</v>
      </c>
      <c r="R80" s="165">
        <f t="shared" si="68"/>
        <v>2471.444</v>
      </c>
      <c r="S80" s="352" t="s">
        <v>56</v>
      </c>
      <c r="T80" s="593">
        <f t="shared" si="69"/>
        <v>798</v>
      </c>
      <c r="U80" s="606" t="s">
        <v>892</v>
      </c>
      <c r="V80" s="574" t="s">
        <v>56</v>
      </c>
      <c r="W80" s="1"/>
      <c r="AA80" s="1"/>
      <c r="AB80" s="1"/>
      <c r="AC80" s="1"/>
      <c r="AD80" t="s">
        <v>459</v>
      </c>
      <c r="AE80">
        <v>250</v>
      </c>
      <c r="AF80" t="s">
        <v>391</v>
      </c>
      <c r="AG80" s="450">
        <v>45975</v>
      </c>
      <c r="AH80" s="450">
        <v>3409</v>
      </c>
      <c r="AI80" s="450">
        <v>6150</v>
      </c>
      <c r="AJ80" s="450">
        <v>767.86800000000005</v>
      </c>
      <c r="AK80" s="450">
        <v>390.22800000000001</v>
      </c>
      <c r="AL80" s="450">
        <v>442.678</v>
      </c>
      <c r="AM80" s="450">
        <v>607</v>
      </c>
      <c r="AN80" s="450" t="s">
        <v>56</v>
      </c>
      <c r="AO80" s="450">
        <v>4117</v>
      </c>
      <c r="AP80" s="450" t="s">
        <v>56</v>
      </c>
      <c r="AQ80" s="450">
        <v>561</v>
      </c>
      <c r="AR80" s="450">
        <v>914</v>
      </c>
      <c r="AS80" s="450">
        <v>1042</v>
      </c>
      <c r="AT80" s="450">
        <v>2471.444</v>
      </c>
      <c r="AU80" s="450" t="s">
        <v>56</v>
      </c>
      <c r="AV80" s="450">
        <v>798</v>
      </c>
      <c r="AZ80" s="320"/>
    </row>
    <row r="81" spans="1:48" ht="15.9" customHeight="1">
      <c r="A81" s="358" t="s">
        <v>460</v>
      </c>
      <c r="B81" s="359">
        <f t="shared" si="70"/>
        <v>300</v>
      </c>
      <c r="C81" s="360" t="str">
        <f t="shared" si="55"/>
        <v>460V, 3 Ph</v>
      </c>
      <c r="D81" s="359" t="s">
        <v>438</v>
      </c>
      <c r="E81" s="363">
        <f t="shared" si="56"/>
        <v>53410</v>
      </c>
      <c r="F81" s="380">
        <f t="shared" si="57"/>
        <v>4756</v>
      </c>
      <c r="G81" s="254">
        <f t="shared" si="58"/>
        <v>7079</v>
      </c>
      <c r="H81" s="253">
        <f t="shared" si="58"/>
        <v>767.86800000000005</v>
      </c>
      <c r="I81" s="253">
        <f t="shared" si="59"/>
        <v>390.22800000000001</v>
      </c>
      <c r="J81" s="362">
        <f t="shared" si="60"/>
        <v>442.678</v>
      </c>
      <c r="K81" s="254">
        <f t="shared" si="61"/>
        <v>607</v>
      </c>
      <c r="L81" s="254" t="str">
        <f t="shared" si="62"/>
        <v>-</v>
      </c>
      <c r="M81" s="254" t="str">
        <f t="shared" si="63"/>
        <v>-</v>
      </c>
      <c r="N81" s="365" t="str">
        <f t="shared" si="64"/>
        <v>-</v>
      </c>
      <c r="O81" s="365">
        <f t="shared" si="65"/>
        <v>561</v>
      </c>
      <c r="P81" s="365">
        <f t="shared" si="66"/>
        <v>914</v>
      </c>
      <c r="Q81" s="365">
        <f t="shared" si="67"/>
        <v>1042</v>
      </c>
      <c r="R81" s="253">
        <f t="shared" si="68"/>
        <v>2471.444</v>
      </c>
      <c r="S81" s="381" t="s">
        <v>56</v>
      </c>
      <c r="T81" s="599">
        <f t="shared" si="69"/>
        <v>798</v>
      </c>
      <c r="U81" s="617" t="s">
        <v>892</v>
      </c>
      <c r="V81" s="618" t="s">
        <v>56</v>
      </c>
      <c r="W81" s="1"/>
      <c r="AA81" s="1"/>
      <c r="AB81" s="1"/>
      <c r="AC81" s="1"/>
      <c r="AD81" t="s">
        <v>460</v>
      </c>
      <c r="AE81">
        <v>300</v>
      </c>
      <c r="AF81" t="s">
        <v>391</v>
      </c>
      <c r="AG81" s="450">
        <v>53410</v>
      </c>
      <c r="AH81" s="450">
        <v>4756</v>
      </c>
      <c r="AI81" s="450">
        <v>7079</v>
      </c>
      <c r="AJ81" s="450">
        <v>767.86800000000005</v>
      </c>
      <c r="AK81" s="450">
        <v>390.22800000000001</v>
      </c>
      <c r="AL81" s="450">
        <v>442.678</v>
      </c>
      <c r="AM81" s="450">
        <v>607</v>
      </c>
      <c r="AN81" s="450" t="s">
        <v>56</v>
      </c>
      <c r="AO81" s="450" t="s">
        <v>56</v>
      </c>
      <c r="AP81" s="450" t="s">
        <v>56</v>
      </c>
      <c r="AQ81" s="450">
        <v>561</v>
      </c>
      <c r="AR81" s="450">
        <v>914</v>
      </c>
      <c r="AS81" s="450">
        <v>1042</v>
      </c>
      <c r="AT81" s="450">
        <v>2471.444</v>
      </c>
      <c r="AU81" s="450" t="s">
        <v>56</v>
      </c>
      <c r="AV81" s="450">
        <v>798</v>
      </c>
    </row>
    <row r="82" spans="1:48" ht="15.9" customHeight="1">
      <c r="A82" s="161" t="s">
        <v>461</v>
      </c>
      <c r="B82" s="163">
        <f t="shared" si="70"/>
        <v>350</v>
      </c>
      <c r="C82" s="162" t="str">
        <f t="shared" si="55"/>
        <v>460V, 3 Ph</v>
      </c>
      <c r="D82" s="163" t="s">
        <v>440</v>
      </c>
      <c r="E82" s="183">
        <f t="shared" si="56"/>
        <v>59669</v>
      </c>
      <c r="F82" s="375">
        <f t="shared" si="57"/>
        <v>4803</v>
      </c>
      <c r="G82" s="168">
        <f t="shared" si="58"/>
        <v>7208</v>
      </c>
      <c r="H82" s="165">
        <f t="shared" si="58"/>
        <v>767.86800000000005</v>
      </c>
      <c r="I82" s="165">
        <f t="shared" si="59"/>
        <v>390.22800000000001</v>
      </c>
      <c r="J82" s="166">
        <f t="shared" si="60"/>
        <v>442.678</v>
      </c>
      <c r="K82" s="168">
        <f t="shared" si="61"/>
        <v>607</v>
      </c>
      <c r="L82" s="168" t="str">
        <f t="shared" si="62"/>
        <v>-</v>
      </c>
      <c r="M82" s="168" t="str">
        <f t="shared" si="63"/>
        <v>-</v>
      </c>
      <c r="N82" s="167" t="str">
        <f t="shared" si="64"/>
        <v>-</v>
      </c>
      <c r="O82" s="167">
        <f t="shared" si="65"/>
        <v>561</v>
      </c>
      <c r="P82" s="167">
        <f t="shared" si="66"/>
        <v>914</v>
      </c>
      <c r="Q82" s="167">
        <f t="shared" si="67"/>
        <v>1042</v>
      </c>
      <c r="R82" s="165">
        <f t="shared" si="68"/>
        <v>2471.444</v>
      </c>
      <c r="S82" s="352" t="s">
        <v>56</v>
      </c>
      <c r="T82" s="593">
        <f t="shared" si="69"/>
        <v>798</v>
      </c>
      <c r="U82" s="606" t="s">
        <v>964</v>
      </c>
      <c r="V82" s="574" t="s">
        <v>56</v>
      </c>
      <c r="W82" s="1"/>
      <c r="AA82" s="1"/>
      <c r="AB82" s="1"/>
      <c r="AC82" s="1"/>
      <c r="AD82" t="s">
        <v>461</v>
      </c>
      <c r="AE82">
        <v>350</v>
      </c>
      <c r="AF82" t="s">
        <v>391</v>
      </c>
      <c r="AG82" s="450">
        <v>59669</v>
      </c>
      <c r="AH82" s="450">
        <v>4803</v>
      </c>
      <c r="AI82" s="450">
        <v>7208</v>
      </c>
      <c r="AJ82" s="450">
        <v>767.86800000000005</v>
      </c>
      <c r="AK82" s="450">
        <v>390.22800000000001</v>
      </c>
      <c r="AL82" s="450">
        <v>442.678</v>
      </c>
      <c r="AM82" s="450">
        <v>607</v>
      </c>
      <c r="AN82" s="450" t="s">
        <v>56</v>
      </c>
      <c r="AO82" s="450" t="s">
        <v>56</v>
      </c>
      <c r="AP82" s="450" t="s">
        <v>56</v>
      </c>
      <c r="AQ82" s="450">
        <v>561</v>
      </c>
      <c r="AR82" s="450">
        <v>914</v>
      </c>
      <c r="AS82" s="450">
        <v>1042</v>
      </c>
      <c r="AT82" s="450">
        <v>2471.444</v>
      </c>
      <c r="AU82" s="450" t="s">
        <v>56</v>
      </c>
      <c r="AV82" s="450">
        <v>798</v>
      </c>
    </row>
    <row r="83" spans="1:48" ht="15.9" customHeight="1">
      <c r="A83" s="358" t="s">
        <v>462</v>
      </c>
      <c r="B83" s="359">
        <f t="shared" si="70"/>
        <v>400</v>
      </c>
      <c r="C83" s="360" t="str">
        <f t="shared" si="55"/>
        <v>460V, 3 Ph</v>
      </c>
      <c r="D83" s="359" t="s">
        <v>442</v>
      </c>
      <c r="E83" s="363">
        <f t="shared" si="56"/>
        <v>71220</v>
      </c>
      <c r="F83" s="380">
        <f t="shared" si="57"/>
        <v>6405</v>
      </c>
      <c r="G83" s="254">
        <f t="shared" si="58"/>
        <v>10946</v>
      </c>
      <c r="H83" s="253">
        <f t="shared" si="58"/>
        <v>767.86800000000005</v>
      </c>
      <c r="I83" s="253">
        <f t="shared" si="59"/>
        <v>390.22800000000001</v>
      </c>
      <c r="J83" s="362">
        <f t="shared" si="60"/>
        <v>442.678</v>
      </c>
      <c r="K83" s="254">
        <f t="shared" si="61"/>
        <v>607</v>
      </c>
      <c r="L83" s="254" t="str">
        <f t="shared" si="62"/>
        <v>-</v>
      </c>
      <c r="M83" s="254" t="str">
        <f t="shared" si="63"/>
        <v>-</v>
      </c>
      <c r="N83" s="254" t="str">
        <f t="shared" si="64"/>
        <v>-</v>
      </c>
      <c r="O83" s="254">
        <f t="shared" si="65"/>
        <v>561</v>
      </c>
      <c r="P83" s="254">
        <f t="shared" si="66"/>
        <v>914</v>
      </c>
      <c r="Q83" s="254">
        <f t="shared" si="67"/>
        <v>1042</v>
      </c>
      <c r="R83" s="253">
        <f t="shared" si="68"/>
        <v>2471.444</v>
      </c>
      <c r="S83" s="381" t="s">
        <v>56</v>
      </c>
      <c r="T83" s="599">
        <f t="shared" si="69"/>
        <v>798</v>
      </c>
      <c r="U83" s="617" t="s">
        <v>964</v>
      </c>
      <c r="V83" s="618" t="s">
        <v>56</v>
      </c>
      <c r="W83" s="1"/>
      <c r="AA83" s="1"/>
      <c r="AB83" s="1"/>
      <c r="AC83" s="1"/>
      <c r="AD83" t="s">
        <v>462</v>
      </c>
      <c r="AE83">
        <v>400</v>
      </c>
      <c r="AF83" t="s">
        <v>391</v>
      </c>
      <c r="AG83" s="450">
        <v>71220</v>
      </c>
      <c r="AH83" s="450">
        <v>6405</v>
      </c>
      <c r="AI83" s="450">
        <f>AI79*2</f>
        <v>10946</v>
      </c>
      <c r="AJ83" s="450">
        <v>767.86800000000005</v>
      </c>
      <c r="AK83" s="450">
        <v>390.22800000000001</v>
      </c>
      <c r="AL83" s="450">
        <v>442.678</v>
      </c>
      <c r="AM83" s="450">
        <v>607</v>
      </c>
      <c r="AN83" s="450" t="s">
        <v>56</v>
      </c>
      <c r="AO83" s="450" t="s">
        <v>56</v>
      </c>
      <c r="AP83" s="450" t="s">
        <v>56</v>
      </c>
      <c r="AQ83" s="450">
        <v>561</v>
      </c>
      <c r="AR83" s="450">
        <v>914</v>
      </c>
      <c r="AS83" s="450">
        <v>1042</v>
      </c>
      <c r="AT83" s="450">
        <v>2471.444</v>
      </c>
      <c r="AU83" s="450" t="s">
        <v>56</v>
      </c>
      <c r="AV83" s="450">
        <v>798</v>
      </c>
    </row>
    <row r="84" spans="1:48" ht="15.9" customHeight="1">
      <c r="A84" s="161" t="s">
        <v>463</v>
      </c>
      <c r="B84" s="163">
        <f t="shared" si="70"/>
        <v>500</v>
      </c>
      <c r="C84" s="162" t="str">
        <f t="shared" si="55"/>
        <v>460V, 3 Ph</v>
      </c>
      <c r="D84" s="163" t="s">
        <v>444</v>
      </c>
      <c r="E84" s="183">
        <f t="shared" si="56"/>
        <v>93169</v>
      </c>
      <c r="F84" s="375">
        <f t="shared" si="57"/>
        <v>7329</v>
      </c>
      <c r="G84" s="168">
        <f t="shared" si="58"/>
        <v>12300</v>
      </c>
      <c r="H84" s="165">
        <f t="shared" si="58"/>
        <v>767.86800000000005</v>
      </c>
      <c r="I84" s="165">
        <f t="shared" si="59"/>
        <v>390.22800000000001</v>
      </c>
      <c r="J84" s="166">
        <f t="shared" si="60"/>
        <v>442.678</v>
      </c>
      <c r="K84" s="168">
        <f t="shared" si="61"/>
        <v>607</v>
      </c>
      <c r="L84" s="168" t="str">
        <f t="shared" si="62"/>
        <v>-</v>
      </c>
      <c r="M84" s="168" t="str">
        <f t="shared" si="63"/>
        <v>-</v>
      </c>
      <c r="N84" s="168" t="str">
        <f t="shared" si="64"/>
        <v>-</v>
      </c>
      <c r="O84" s="168">
        <f t="shared" si="65"/>
        <v>561</v>
      </c>
      <c r="P84" s="168">
        <f t="shared" si="66"/>
        <v>914</v>
      </c>
      <c r="Q84" s="168">
        <f t="shared" si="67"/>
        <v>1042</v>
      </c>
      <c r="R84" s="165">
        <f t="shared" si="68"/>
        <v>2471.444</v>
      </c>
      <c r="S84" s="352" t="s">
        <v>56</v>
      </c>
      <c r="T84" s="593">
        <f t="shared" si="69"/>
        <v>798</v>
      </c>
      <c r="U84" s="606" t="s">
        <v>964</v>
      </c>
      <c r="V84" s="574" t="s">
        <v>56</v>
      </c>
      <c r="W84" s="1"/>
      <c r="AA84" s="1"/>
      <c r="AB84" s="1"/>
      <c r="AC84" s="1"/>
      <c r="AD84" t="s">
        <v>463</v>
      </c>
      <c r="AE84">
        <v>500</v>
      </c>
      <c r="AF84" t="s">
        <v>391</v>
      </c>
      <c r="AG84" s="450">
        <v>93169</v>
      </c>
      <c r="AH84" s="450">
        <v>7329</v>
      </c>
      <c r="AI84" s="450">
        <f>AI80*2</f>
        <v>12300</v>
      </c>
      <c r="AJ84" s="450">
        <v>767.86800000000005</v>
      </c>
      <c r="AK84" s="450">
        <v>390.22800000000001</v>
      </c>
      <c r="AL84" s="450">
        <v>442.678</v>
      </c>
      <c r="AM84" s="450">
        <v>607</v>
      </c>
      <c r="AN84" s="450" t="s">
        <v>56</v>
      </c>
      <c r="AO84" s="450" t="s">
        <v>56</v>
      </c>
      <c r="AP84" s="450" t="s">
        <v>56</v>
      </c>
      <c r="AQ84" s="450">
        <v>561</v>
      </c>
      <c r="AR84" s="450">
        <v>914</v>
      </c>
      <c r="AS84" s="450">
        <v>1042</v>
      </c>
      <c r="AT84" s="450">
        <v>2471.444</v>
      </c>
      <c r="AU84" s="450" t="s">
        <v>56</v>
      </c>
      <c r="AV84" s="450">
        <v>798</v>
      </c>
    </row>
    <row r="85" spans="1:48" ht="15.9" customHeight="1">
      <c r="A85" s="358" t="s">
        <v>464</v>
      </c>
      <c r="B85" s="359">
        <f t="shared" si="70"/>
        <v>600</v>
      </c>
      <c r="C85" s="360" t="str">
        <f t="shared" si="55"/>
        <v>460V, 3 Ph</v>
      </c>
      <c r="D85" s="359" t="s">
        <v>465</v>
      </c>
      <c r="E85" s="363">
        <f t="shared" si="56"/>
        <v>107065.802</v>
      </c>
      <c r="F85" s="380">
        <f t="shared" si="57"/>
        <v>12485.198</v>
      </c>
      <c r="G85" s="254">
        <f t="shared" si="58"/>
        <v>14158</v>
      </c>
      <c r="H85" s="253">
        <f t="shared" si="58"/>
        <v>767.86800000000005</v>
      </c>
      <c r="I85" s="253">
        <f t="shared" si="59"/>
        <v>390.22800000000001</v>
      </c>
      <c r="J85" s="362">
        <f t="shared" si="60"/>
        <v>442.678</v>
      </c>
      <c r="K85" s="254">
        <f t="shared" si="61"/>
        <v>607</v>
      </c>
      <c r="L85" s="254" t="str">
        <f t="shared" si="62"/>
        <v>-</v>
      </c>
      <c r="M85" s="254" t="str">
        <f t="shared" si="63"/>
        <v>-</v>
      </c>
      <c r="N85" s="254" t="str">
        <f t="shared" si="64"/>
        <v>-</v>
      </c>
      <c r="O85" s="254" t="str">
        <f t="shared" si="65"/>
        <v>-</v>
      </c>
      <c r="P85" s="254" t="str">
        <f t="shared" si="66"/>
        <v>-</v>
      </c>
      <c r="Q85" s="254" t="str">
        <f t="shared" si="67"/>
        <v>-</v>
      </c>
      <c r="R85" s="253">
        <f t="shared" si="68"/>
        <v>2471.444</v>
      </c>
      <c r="S85" s="381" t="s">
        <v>56</v>
      </c>
      <c r="T85" s="600" t="s">
        <v>862</v>
      </c>
      <c r="U85" s="617" t="s">
        <v>964</v>
      </c>
      <c r="V85" s="618" t="s">
        <v>56</v>
      </c>
      <c r="W85" s="1"/>
      <c r="AA85" s="1"/>
      <c r="AB85" s="1"/>
      <c r="AC85" s="1"/>
      <c r="AD85" t="s">
        <v>464</v>
      </c>
      <c r="AE85">
        <v>600</v>
      </c>
      <c r="AF85" t="s">
        <v>391</v>
      </c>
      <c r="AG85" s="450">
        <v>107065.802</v>
      </c>
      <c r="AH85" s="450">
        <v>12485.198</v>
      </c>
      <c r="AI85" s="450">
        <f>AI81*2</f>
        <v>14158</v>
      </c>
      <c r="AJ85" s="450">
        <v>767.86800000000005</v>
      </c>
      <c r="AK85" s="450">
        <v>390.22800000000001</v>
      </c>
      <c r="AL85" s="450">
        <v>442.678</v>
      </c>
      <c r="AM85" s="450">
        <v>607</v>
      </c>
      <c r="AN85" s="450" t="s">
        <v>56</v>
      </c>
      <c r="AO85" s="450" t="s">
        <v>56</v>
      </c>
      <c r="AP85" s="450" t="s">
        <v>56</v>
      </c>
      <c r="AQ85" s="450" t="s">
        <v>56</v>
      </c>
      <c r="AR85" s="450" t="s">
        <v>56</v>
      </c>
      <c r="AS85" s="450" t="s">
        <v>56</v>
      </c>
      <c r="AT85" s="450">
        <v>2471.444</v>
      </c>
      <c r="AU85" s="450" t="s">
        <v>56</v>
      </c>
      <c r="AV85" s="450">
        <v>945</v>
      </c>
    </row>
    <row r="86" spans="1:48" ht="15.9" hidden="1" customHeight="1">
      <c r="A86" s="161" t="s">
        <v>466</v>
      </c>
      <c r="B86" s="163">
        <f t="shared" si="70"/>
        <v>700</v>
      </c>
      <c r="C86" s="162" t="str">
        <f t="shared" si="55"/>
        <v>460V, 3 Ph</v>
      </c>
      <c r="D86" s="163" t="s">
        <v>467</v>
      </c>
      <c r="E86" s="357">
        <f t="shared" si="56"/>
        <v>162723</v>
      </c>
      <c r="F86" s="352">
        <f t="shared" si="57"/>
        <v>13200</v>
      </c>
      <c r="G86" s="168" t="str">
        <f t="shared" si="58"/>
        <v>-</v>
      </c>
      <c r="H86" s="165">
        <f t="shared" si="58"/>
        <v>768</v>
      </c>
      <c r="I86" s="165">
        <f t="shared" si="59"/>
        <v>390</v>
      </c>
      <c r="J86" s="166">
        <f t="shared" si="60"/>
        <v>443</v>
      </c>
      <c r="K86" s="168">
        <f t="shared" si="61"/>
        <v>607</v>
      </c>
      <c r="L86" s="168" t="str">
        <f t="shared" si="62"/>
        <v>-</v>
      </c>
      <c r="M86" s="168" t="str">
        <f t="shared" si="63"/>
        <v>-</v>
      </c>
      <c r="N86" s="168" t="str">
        <f t="shared" si="64"/>
        <v>-</v>
      </c>
      <c r="O86" s="168" t="str">
        <f t="shared" si="65"/>
        <v>-</v>
      </c>
      <c r="P86" s="168" t="str">
        <f t="shared" si="66"/>
        <v>-</v>
      </c>
      <c r="Q86" s="168" t="str">
        <f t="shared" si="67"/>
        <v>-</v>
      </c>
      <c r="R86" s="165">
        <f t="shared" si="68"/>
        <v>2471</v>
      </c>
      <c r="S86" s="352" t="s">
        <v>56</v>
      </c>
      <c r="T86" s="591" t="s">
        <v>862</v>
      </c>
      <c r="U86" s="606" t="s">
        <v>56</v>
      </c>
      <c r="V86" s="574" t="s">
        <v>56</v>
      </c>
      <c r="W86" s="1"/>
      <c r="AA86" s="1"/>
      <c r="AB86" s="1"/>
      <c r="AC86" s="1"/>
      <c r="AD86" t="s">
        <v>466</v>
      </c>
      <c r="AE86">
        <v>700</v>
      </c>
      <c r="AF86" t="s">
        <v>391</v>
      </c>
      <c r="AG86" s="450">
        <v>162723</v>
      </c>
      <c r="AH86" s="450">
        <v>13200</v>
      </c>
      <c r="AI86" s="450" t="s">
        <v>56</v>
      </c>
      <c r="AJ86" s="450">
        <v>768</v>
      </c>
      <c r="AK86" s="450">
        <v>390</v>
      </c>
      <c r="AL86" s="450">
        <v>443</v>
      </c>
      <c r="AM86" s="450">
        <v>607</v>
      </c>
      <c r="AN86" s="450" t="s">
        <v>56</v>
      </c>
      <c r="AO86" s="450" t="s">
        <v>56</v>
      </c>
      <c r="AP86" s="450" t="s">
        <v>56</v>
      </c>
      <c r="AQ86" s="450" t="s">
        <v>56</v>
      </c>
      <c r="AR86" s="450" t="s">
        <v>56</v>
      </c>
      <c r="AS86" s="450" t="s">
        <v>56</v>
      </c>
      <c r="AT86" s="450">
        <v>2471</v>
      </c>
      <c r="AU86" s="450" t="s">
        <v>56</v>
      </c>
      <c r="AV86" s="450">
        <v>945</v>
      </c>
    </row>
    <row r="87" spans="1:48" ht="15.9" hidden="1" customHeight="1">
      <c r="A87" s="358" t="s">
        <v>468</v>
      </c>
      <c r="B87" s="359" t="s">
        <v>469</v>
      </c>
      <c r="C87" s="360" t="str">
        <f t="shared" si="55"/>
        <v>460V, 3 Ph</v>
      </c>
      <c r="D87" s="359" t="s">
        <v>470</v>
      </c>
      <c r="E87" s="366">
        <f t="shared" si="56"/>
        <v>186077</v>
      </c>
      <c r="F87" s="381">
        <f t="shared" si="57"/>
        <v>13200</v>
      </c>
      <c r="G87" s="254" t="str">
        <f t="shared" si="58"/>
        <v>-</v>
      </c>
      <c r="H87" s="253">
        <f t="shared" si="58"/>
        <v>768</v>
      </c>
      <c r="I87" s="253">
        <f t="shared" si="59"/>
        <v>390</v>
      </c>
      <c r="J87" s="362">
        <f t="shared" si="60"/>
        <v>443</v>
      </c>
      <c r="K87" s="254">
        <f t="shared" si="61"/>
        <v>607</v>
      </c>
      <c r="L87" s="254" t="str">
        <f t="shared" si="62"/>
        <v>-</v>
      </c>
      <c r="M87" s="254" t="str">
        <f t="shared" si="63"/>
        <v>-</v>
      </c>
      <c r="N87" s="254" t="str">
        <f t="shared" si="64"/>
        <v>-</v>
      </c>
      <c r="O87" s="254" t="str">
        <f t="shared" si="65"/>
        <v>-</v>
      </c>
      <c r="P87" s="254" t="str">
        <f t="shared" si="66"/>
        <v>-</v>
      </c>
      <c r="Q87" s="254" t="str">
        <f t="shared" si="67"/>
        <v>-</v>
      </c>
      <c r="R87" s="253">
        <f t="shared" si="68"/>
        <v>2471</v>
      </c>
      <c r="S87" s="381" t="s">
        <v>56</v>
      </c>
      <c r="T87" s="600" t="s">
        <v>862</v>
      </c>
      <c r="U87" s="617" t="s">
        <v>56</v>
      </c>
      <c r="V87" s="618" t="s">
        <v>56</v>
      </c>
      <c r="W87" s="1"/>
      <c r="AA87" s="1"/>
      <c r="AB87" s="1"/>
      <c r="AC87" s="1"/>
      <c r="AD87" t="s">
        <v>468</v>
      </c>
      <c r="AE87" t="s">
        <v>469</v>
      </c>
      <c r="AF87" t="s">
        <v>391</v>
      </c>
      <c r="AG87" s="450">
        <v>186077</v>
      </c>
      <c r="AH87" s="450">
        <v>13200</v>
      </c>
      <c r="AI87" s="450" t="s">
        <v>56</v>
      </c>
      <c r="AJ87" s="450">
        <v>768</v>
      </c>
      <c r="AK87" s="450">
        <v>390</v>
      </c>
      <c r="AL87" s="450">
        <v>443</v>
      </c>
      <c r="AM87" s="450">
        <v>607</v>
      </c>
      <c r="AN87" s="450" t="s">
        <v>56</v>
      </c>
      <c r="AO87" s="450" t="s">
        <v>56</v>
      </c>
      <c r="AP87" s="450" t="s">
        <v>56</v>
      </c>
      <c r="AQ87" s="450" t="s">
        <v>56</v>
      </c>
      <c r="AR87" s="450" t="s">
        <v>56</v>
      </c>
      <c r="AS87" s="450" t="s">
        <v>56</v>
      </c>
      <c r="AT87" s="450">
        <v>2471</v>
      </c>
      <c r="AU87" s="450" t="s">
        <v>56</v>
      </c>
      <c r="AV87" s="450">
        <v>945</v>
      </c>
    </row>
    <row r="88" spans="1:48">
      <c r="A88" s="33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584"/>
      <c r="V88" s="586"/>
      <c r="W88" s="56"/>
      <c r="AA88" s="56"/>
      <c r="AB88" s="56"/>
    </row>
    <row r="89" spans="1:48">
      <c r="A89" s="99" t="s">
        <v>59</v>
      </c>
      <c r="B89" s="100" t="s">
        <v>244</v>
      </c>
      <c r="C89" s="99"/>
      <c r="D89" s="99"/>
      <c r="E89" s="99"/>
      <c r="F89" s="99"/>
      <c r="G89" s="99"/>
      <c r="H89" s="99"/>
      <c r="I89" s="99"/>
      <c r="J89" s="101">
        <f t="shared" ref="J89:J99" si="71">AF152*$B$3</f>
        <v>389.17899999999997</v>
      </c>
      <c r="K89" s="28"/>
      <c r="L89" s="28"/>
      <c r="M89" s="28"/>
      <c r="N89" s="28"/>
      <c r="O89" s="28"/>
      <c r="P89" s="28"/>
      <c r="Q89" s="28"/>
      <c r="R89" s="28"/>
      <c r="S89" s="28"/>
    </row>
    <row r="90" spans="1:48">
      <c r="A90" s="102" t="s">
        <v>201</v>
      </c>
      <c r="B90" s="96" t="s">
        <v>202</v>
      </c>
      <c r="C90" s="102"/>
      <c r="D90" s="102"/>
      <c r="E90" s="102"/>
      <c r="F90" s="102"/>
      <c r="G90" s="102"/>
      <c r="H90" s="102"/>
      <c r="I90" s="103"/>
      <c r="J90" s="293">
        <f t="shared" si="71"/>
        <v>475.197</v>
      </c>
      <c r="K90" s="28"/>
      <c r="L90" s="28"/>
      <c r="M90" s="28"/>
      <c r="N90" s="28"/>
      <c r="O90" s="28"/>
      <c r="P90" s="28"/>
      <c r="Q90" s="28"/>
      <c r="R90" s="28"/>
      <c r="S90" s="28"/>
    </row>
    <row r="91" spans="1:48">
      <c r="A91" s="99" t="s">
        <v>203</v>
      </c>
      <c r="B91" s="100" t="s">
        <v>204</v>
      </c>
      <c r="C91" s="99"/>
      <c r="D91" s="99"/>
      <c r="E91" s="99"/>
      <c r="F91" s="99"/>
      <c r="G91" s="99"/>
      <c r="H91" s="99"/>
      <c r="I91" s="99"/>
      <c r="J91" s="101">
        <f t="shared" si="71"/>
        <v>521.35299999999995</v>
      </c>
      <c r="K91" s="28"/>
      <c r="L91" s="28"/>
      <c r="M91" s="28"/>
      <c r="N91" s="28"/>
      <c r="O91" s="28"/>
      <c r="P91" s="28"/>
      <c r="Q91" s="28"/>
      <c r="R91" s="28"/>
      <c r="S91" s="28"/>
    </row>
    <row r="92" spans="1:48">
      <c r="A92" s="102" t="s">
        <v>205</v>
      </c>
      <c r="B92" s="96" t="s">
        <v>206</v>
      </c>
      <c r="C92" s="102"/>
      <c r="D92" s="102"/>
      <c r="E92" s="102"/>
      <c r="F92" s="102"/>
      <c r="G92" s="102"/>
      <c r="H92" s="102"/>
      <c r="I92" s="103"/>
      <c r="J92" s="293">
        <f t="shared" si="71"/>
        <v>615.76300000000003</v>
      </c>
      <c r="K92" s="28"/>
      <c r="L92" s="28"/>
      <c r="M92" s="28"/>
      <c r="N92" s="28"/>
      <c r="O92" s="28"/>
      <c r="P92" s="28"/>
      <c r="Q92" s="28"/>
      <c r="R92" s="28"/>
      <c r="S92" s="28"/>
    </row>
    <row r="93" spans="1:48">
      <c r="A93" s="99" t="s">
        <v>353</v>
      </c>
      <c r="B93" s="100" t="s">
        <v>354</v>
      </c>
      <c r="C93" s="99"/>
      <c r="D93" s="99"/>
      <c r="E93" s="99"/>
      <c r="F93" s="99"/>
      <c r="G93" s="99"/>
      <c r="H93" s="99"/>
      <c r="I93" s="99"/>
      <c r="J93" s="101">
        <f t="shared" si="71"/>
        <v>2063.3829999999998</v>
      </c>
      <c r="K93" s="28"/>
      <c r="L93" s="28"/>
      <c r="M93" s="28"/>
      <c r="N93" s="28"/>
      <c r="O93" s="28"/>
      <c r="P93" s="28"/>
      <c r="Q93" s="28"/>
      <c r="R93" s="28"/>
      <c r="S93" s="28"/>
    </row>
    <row r="94" spans="1:48">
      <c r="A94" s="102" t="s">
        <v>355</v>
      </c>
      <c r="B94" s="96" t="s">
        <v>356</v>
      </c>
      <c r="C94" s="102"/>
      <c r="D94" s="102"/>
      <c r="E94" s="102"/>
      <c r="F94" s="102"/>
      <c r="G94" s="102"/>
      <c r="H94" s="102"/>
      <c r="I94" s="103"/>
      <c r="J94" s="293">
        <f t="shared" si="71"/>
        <v>1781.202</v>
      </c>
      <c r="K94" s="28"/>
      <c r="L94" s="28"/>
      <c r="M94" s="28"/>
      <c r="N94" s="28"/>
      <c r="O94" s="28"/>
      <c r="P94" s="28"/>
      <c r="Q94" s="28"/>
      <c r="R94" s="28"/>
      <c r="S94" s="28"/>
    </row>
    <row r="95" spans="1:48">
      <c r="A95" s="99" t="s">
        <v>471</v>
      </c>
      <c r="B95" s="100" t="s">
        <v>358</v>
      </c>
      <c r="C95" s="99"/>
      <c r="D95" s="99"/>
      <c r="E95" s="99"/>
      <c r="F95" s="99"/>
      <c r="G95" s="99"/>
      <c r="H95" s="99"/>
      <c r="I95" s="99"/>
      <c r="J95" s="101">
        <f t="shared" si="71"/>
        <v>324.14100000000002</v>
      </c>
      <c r="K95" s="28"/>
      <c r="L95" s="28"/>
      <c r="M95" s="28"/>
      <c r="N95" s="28"/>
      <c r="O95" s="28"/>
      <c r="P95" s="28"/>
      <c r="Q95" s="28"/>
      <c r="R95" s="28"/>
      <c r="S95" s="28"/>
    </row>
    <row r="96" spans="1:48">
      <c r="A96" s="102" t="s">
        <v>361</v>
      </c>
      <c r="B96" s="96" t="s">
        <v>362</v>
      </c>
      <c r="C96" s="102"/>
      <c r="D96" s="102"/>
      <c r="E96" s="102"/>
      <c r="F96" s="102"/>
      <c r="G96" s="102"/>
      <c r="H96" s="102"/>
      <c r="I96" s="102"/>
      <c r="J96" s="293">
        <f t="shared" si="71"/>
        <v>201.40800000000002</v>
      </c>
      <c r="K96" s="28"/>
      <c r="L96" s="28"/>
      <c r="M96" s="28"/>
      <c r="N96" s="28"/>
      <c r="O96" s="28"/>
      <c r="P96" s="28"/>
      <c r="Q96" s="28"/>
      <c r="R96" s="28"/>
      <c r="S96" s="28"/>
    </row>
    <row r="97" spans="1:49">
      <c r="A97" s="99" t="s">
        <v>363</v>
      </c>
      <c r="B97" s="100" t="s">
        <v>364</v>
      </c>
      <c r="C97" s="99"/>
      <c r="D97" s="99"/>
      <c r="E97" s="99"/>
      <c r="F97" s="99"/>
      <c r="G97" s="99"/>
      <c r="H97" s="99"/>
      <c r="I97" s="301"/>
      <c r="J97" s="101">
        <f t="shared" si="71"/>
        <v>8488.5079999999998</v>
      </c>
      <c r="K97" s="28"/>
      <c r="L97" s="28"/>
      <c r="M97" s="28"/>
      <c r="N97" s="28"/>
      <c r="O97" s="28"/>
      <c r="P97" s="28"/>
      <c r="Q97" s="28"/>
      <c r="R97" s="28"/>
      <c r="S97" s="28"/>
      <c r="AA97" s="294"/>
      <c r="AB97" s="294"/>
      <c r="AC97" s="294"/>
    </row>
    <row r="98" spans="1:49">
      <c r="A98" s="102" t="s">
        <v>209</v>
      </c>
      <c r="B98" s="96" t="s">
        <v>472</v>
      </c>
      <c r="C98" s="102"/>
      <c r="D98" s="102"/>
      <c r="E98" s="102"/>
      <c r="F98" s="102"/>
      <c r="G98" s="102"/>
      <c r="H98" s="102"/>
      <c r="I98" s="102"/>
      <c r="J98" s="293">
        <f t="shared" si="71"/>
        <v>311.553</v>
      </c>
      <c r="K98" s="28"/>
      <c r="L98" s="28"/>
      <c r="M98" s="28"/>
      <c r="N98" s="28"/>
      <c r="O98" s="28"/>
      <c r="P98" s="28"/>
      <c r="Q98" s="28"/>
      <c r="R98" s="28"/>
      <c r="S98" s="28"/>
      <c r="T98" s="1"/>
      <c r="U98" s="1"/>
      <c r="V98" s="1"/>
      <c r="W98" s="1"/>
      <c r="AA98" s="295"/>
      <c r="AB98" s="294"/>
      <c r="AC98" s="294"/>
      <c r="AW98" s="1"/>
    </row>
    <row r="99" spans="1:49">
      <c r="A99" s="99" t="s">
        <v>365</v>
      </c>
      <c r="B99" s="100" t="s">
        <v>473</v>
      </c>
      <c r="C99" s="99"/>
      <c r="D99" s="99"/>
      <c r="E99" s="99"/>
      <c r="F99" s="99"/>
      <c r="G99" s="99"/>
      <c r="H99" s="99"/>
      <c r="I99" s="99"/>
      <c r="J99" s="101">
        <f t="shared" si="71"/>
        <v>390.22800000000001</v>
      </c>
      <c r="K99" s="28"/>
      <c r="L99" s="28"/>
      <c r="M99" s="28"/>
      <c r="N99" s="28"/>
      <c r="O99" s="28"/>
      <c r="P99" s="28"/>
      <c r="Q99" s="28"/>
      <c r="R99" s="28"/>
      <c r="S99" s="28"/>
      <c r="T99" s="1"/>
      <c r="U99" s="1"/>
      <c r="V99" s="1"/>
      <c r="W99" s="1"/>
      <c r="AA99" s="295"/>
      <c r="AB99" s="294"/>
      <c r="AC99" s="294"/>
      <c r="AW99" s="1"/>
    </row>
    <row r="100" spans="1:49">
      <c r="A100" s="290" t="s">
        <v>211</v>
      </c>
      <c r="B100" s="291" t="s">
        <v>351</v>
      </c>
      <c r="C100" s="451"/>
      <c r="D100" s="451"/>
      <c r="E100" s="452"/>
      <c r="F100" s="452"/>
      <c r="G100" s="452"/>
      <c r="H100" s="452"/>
      <c r="I100" s="453"/>
      <c r="J100" s="293"/>
      <c r="K100" s="28"/>
      <c r="L100" s="28"/>
      <c r="M100" s="28"/>
      <c r="N100" s="28"/>
      <c r="O100" s="28"/>
      <c r="P100" s="28"/>
      <c r="Q100" s="28"/>
      <c r="R100" s="28"/>
      <c r="S100" s="28"/>
      <c r="T100" s="1"/>
      <c r="U100" s="1"/>
      <c r="V100" s="1"/>
      <c r="W100" s="1"/>
      <c r="AA100" s="295"/>
      <c r="AB100" s="294"/>
      <c r="AC100" s="294"/>
      <c r="AW100" s="1"/>
    </row>
    <row r="101" spans="1:49">
      <c r="A101" s="33"/>
      <c r="B101" s="21"/>
      <c r="C101" s="21"/>
      <c r="D101" s="21"/>
      <c r="E101" s="21"/>
      <c r="F101" s="21"/>
      <c r="G101" s="21"/>
      <c r="H101" s="21"/>
      <c r="I101" s="21"/>
      <c r="J101" s="21"/>
      <c r="K101" s="28"/>
      <c r="L101" s="28"/>
      <c r="M101" s="28"/>
      <c r="N101" s="28"/>
      <c r="O101" s="28"/>
      <c r="P101" s="28"/>
      <c r="Q101" s="28"/>
      <c r="R101" s="28"/>
      <c r="S101" s="28"/>
      <c r="T101" s="1"/>
      <c r="U101" s="1"/>
      <c r="V101" s="1"/>
      <c r="W101" s="1"/>
      <c r="AA101" s="295"/>
      <c r="AB101" s="294"/>
      <c r="AC101" s="294"/>
      <c r="AW101" s="1"/>
    </row>
    <row r="102" spans="1:49">
      <c r="A102"/>
      <c r="B102"/>
      <c r="C102"/>
      <c r="D102"/>
      <c r="E102"/>
      <c r="F102"/>
      <c r="G102"/>
      <c r="H102"/>
      <c r="I102"/>
      <c r="J102"/>
      <c r="K102" s="28"/>
      <c r="L102" s="28"/>
      <c r="M102" s="28"/>
      <c r="N102" s="28"/>
      <c r="O102" s="28"/>
      <c r="P102" s="28"/>
      <c r="Q102" s="28"/>
      <c r="R102" s="28"/>
      <c r="S102" s="28"/>
      <c r="AA102" s="294"/>
      <c r="AB102" s="294"/>
      <c r="AC102" s="294"/>
    </row>
    <row r="103" spans="1:49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</row>
    <row r="104" spans="1:49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</row>
    <row r="105" spans="1:49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</row>
    <row r="106" spans="1:49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</row>
    <row r="108" spans="1:49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</row>
    <row r="109" spans="1:49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</row>
    <row r="110" spans="1:49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</row>
    <row r="111" spans="1:49">
      <c r="C111" s="1"/>
      <c r="D111" s="1"/>
    </row>
    <row r="112" spans="1:49">
      <c r="C112" s="1"/>
      <c r="D112" s="1"/>
    </row>
    <row r="113" spans="3:49">
      <c r="C113" s="1"/>
      <c r="D113" s="1"/>
    </row>
    <row r="114" spans="3:49">
      <c r="C114" s="1"/>
      <c r="D114" s="1"/>
    </row>
    <row r="115" spans="3:49">
      <c r="C115" s="1"/>
      <c r="D115" s="1"/>
    </row>
    <row r="116" spans="3:49">
      <c r="C116" s="1"/>
      <c r="D116" s="1"/>
    </row>
    <row r="117" spans="3:49">
      <c r="C117" s="1"/>
      <c r="D117" s="1"/>
    </row>
    <row r="118" spans="3:49">
      <c r="C118" s="1"/>
      <c r="D118" s="1"/>
    </row>
    <row r="119" spans="3:49">
      <c r="C119" s="1"/>
      <c r="D119" s="1"/>
    </row>
    <row r="120" spans="3:49">
      <c r="C120" s="1"/>
      <c r="D120" s="1"/>
      <c r="AD120" t="s">
        <v>214</v>
      </c>
      <c r="AE120"/>
      <c r="AF120"/>
      <c r="AG120"/>
      <c r="AH120"/>
      <c r="AI120"/>
      <c r="AJ120"/>
      <c r="AK120"/>
      <c r="AL120"/>
    </row>
    <row r="121" spans="3:49">
      <c r="C121" s="1"/>
      <c r="D121" s="1"/>
      <c r="T121" s="1"/>
      <c r="U121" s="1"/>
      <c r="V121" s="1"/>
      <c r="W121" s="1"/>
      <c r="AA121" s="1"/>
      <c r="AB121" s="1"/>
      <c r="AC121" s="1"/>
      <c r="AD121" t="s">
        <v>215</v>
      </c>
      <c r="AE121" t="s">
        <v>216</v>
      </c>
      <c r="AF121" t="s">
        <v>217</v>
      </c>
      <c r="AG121" t="s">
        <v>218</v>
      </c>
      <c r="AH121" t="s">
        <v>219</v>
      </c>
      <c r="AI121"/>
      <c r="AJ121"/>
      <c r="AK121"/>
      <c r="AL121"/>
      <c r="AW121" s="1"/>
    </row>
    <row r="122" spans="3:49">
      <c r="C122" s="1"/>
      <c r="D122" s="1"/>
      <c r="T122" s="1"/>
      <c r="U122" s="1"/>
      <c r="V122" s="1"/>
      <c r="W122" s="1"/>
      <c r="AA122" s="1"/>
      <c r="AB122" s="1"/>
      <c r="AC122" s="1"/>
      <c r="AD122" t="s">
        <v>220</v>
      </c>
      <c r="AE122">
        <v>5000</v>
      </c>
      <c r="AF122">
        <v>-1</v>
      </c>
      <c r="AG122" t="s">
        <v>221</v>
      </c>
      <c r="AH122" t="s">
        <v>222</v>
      </c>
      <c r="AI122"/>
      <c r="AJ122"/>
      <c r="AK122"/>
      <c r="AL122"/>
      <c r="AW122" s="1"/>
    </row>
    <row r="123" spans="3:49">
      <c r="C123" s="1"/>
      <c r="D123" s="1"/>
      <c r="T123" s="1"/>
      <c r="U123" s="1"/>
      <c r="V123" s="1"/>
      <c r="W123" s="1"/>
      <c r="AA123" s="1"/>
      <c r="AB123" s="1"/>
      <c r="AC123" s="1"/>
      <c r="AD123" t="s">
        <v>83</v>
      </c>
      <c r="AE123">
        <v>7000</v>
      </c>
      <c r="AF123">
        <v>-1</v>
      </c>
      <c r="AG123" t="s">
        <v>223</v>
      </c>
      <c r="AH123" t="s">
        <v>224</v>
      </c>
      <c r="AI123"/>
      <c r="AJ123"/>
      <c r="AK123"/>
      <c r="AL123"/>
      <c r="AW123" s="1"/>
    </row>
    <row r="124" spans="3:49">
      <c r="C124" s="1"/>
      <c r="D124" s="1"/>
      <c r="T124" s="1"/>
      <c r="U124" s="1"/>
      <c r="V124" s="1"/>
      <c r="W124" s="1"/>
      <c r="AA124" s="1"/>
      <c r="AB124" s="1"/>
      <c r="AC124" s="1"/>
      <c r="AD124" t="s">
        <v>84</v>
      </c>
      <c r="AE124">
        <v>7000</v>
      </c>
      <c r="AF124">
        <v>-1</v>
      </c>
      <c r="AG124" t="s">
        <v>225</v>
      </c>
      <c r="AH124" t="s">
        <v>226</v>
      </c>
      <c r="AI124"/>
      <c r="AJ124"/>
      <c r="AK124"/>
      <c r="AL124"/>
      <c r="AW124" s="1"/>
    </row>
    <row r="125" spans="3:49">
      <c r="C125" s="1"/>
      <c r="D125" s="1"/>
      <c r="T125" s="1"/>
      <c r="U125" s="1"/>
      <c r="V125" s="1"/>
      <c r="W125" s="1"/>
      <c r="AA125" s="1"/>
      <c r="AB125" s="1"/>
      <c r="AC125" s="1"/>
      <c r="AD125" t="s">
        <v>85</v>
      </c>
      <c r="AE125">
        <v>10200</v>
      </c>
      <c r="AF125">
        <v>-1</v>
      </c>
      <c r="AG125" t="s">
        <v>227</v>
      </c>
      <c r="AH125" t="s">
        <v>228</v>
      </c>
      <c r="AI125"/>
      <c r="AJ125"/>
      <c r="AK125"/>
      <c r="AL125"/>
      <c r="AW125" s="1"/>
    </row>
    <row r="126" spans="3:49">
      <c r="C126" s="1"/>
      <c r="D126" s="1"/>
      <c r="T126" s="1"/>
      <c r="U126" s="1"/>
      <c r="V126" s="1"/>
      <c r="W126" s="1"/>
      <c r="AA126" s="1"/>
      <c r="AB126" s="1"/>
      <c r="AC126" s="1"/>
      <c r="AD126" t="s">
        <v>86</v>
      </c>
      <c r="AE126">
        <v>10800</v>
      </c>
      <c r="AF126" s="320">
        <v>767.86800000000005</v>
      </c>
      <c r="AG126" t="s">
        <v>229</v>
      </c>
      <c r="AH126" t="s">
        <v>119</v>
      </c>
      <c r="AI126"/>
      <c r="AJ126"/>
      <c r="AK126"/>
      <c r="AL126"/>
      <c r="AW126" s="1"/>
    </row>
    <row r="127" spans="3:49">
      <c r="C127" s="1"/>
      <c r="D127" s="1"/>
      <c r="T127" s="1"/>
      <c r="U127" s="1"/>
      <c r="V127" s="1"/>
      <c r="W127" s="1"/>
      <c r="AA127" s="1"/>
      <c r="AB127" s="1"/>
      <c r="AC127" s="1"/>
      <c r="AD127" t="s">
        <v>87</v>
      </c>
      <c r="AE127">
        <v>10800</v>
      </c>
      <c r="AF127" s="320">
        <v>390.22800000000001</v>
      </c>
      <c r="AG127" t="s">
        <v>120</v>
      </c>
      <c r="AH127" t="s">
        <v>120</v>
      </c>
      <c r="AI127"/>
      <c r="AJ127"/>
      <c r="AK127"/>
      <c r="AL127"/>
      <c r="AW127" s="1"/>
    </row>
    <row r="128" spans="3:49">
      <c r="C128" s="1"/>
      <c r="D128" s="1"/>
      <c r="T128" s="1"/>
      <c r="U128" s="1"/>
      <c r="V128" s="1"/>
      <c r="W128" s="1"/>
      <c r="AA128" s="1"/>
      <c r="AB128" s="1"/>
      <c r="AC128" s="1"/>
      <c r="AD128" t="s">
        <v>88</v>
      </c>
      <c r="AE128">
        <v>10800</v>
      </c>
      <c r="AF128" s="320">
        <v>442.678</v>
      </c>
      <c r="AG128" t="s">
        <v>230</v>
      </c>
      <c r="AH128" t="s">
        <v>231</v>
      </c>
      <c r="AI128"/>
      <c r="AJ128"/>
      <c r="AK128"/>
      <c r="AL128"/>
      <c r="AW128" s="1"/>
    </row>
    <row r="129" spans="3:49">
      <c r="C129" s="1"/>
      <c r="D129" s="1"/>
      <c r="T129" s="1"/>
      <c r="U129" s="1"/>
      <c r="V129" s="1"/>
      <c r="W129" s="1"/>
      <c r="AA129" s="1"/>
      <c r="AB129" s="1"/>
      <c r="AC129" s="1"/>
      <c r="AD129" t="s">
        <v>90</v>
      </c>
      <c r="AE129">
        <v>11200</v>
      </c>
      <c r="AF129" s="320">
        <v>446.87400000000002</v>
      </c>
      <c r="AG129" t="s">
        <v>108</v>
      </c>
      <c r="AH129" t="s">
        <v>233</v>
      </c>
      <c r="AI129"/>
      <c r="AJ129"/>
      <c r="AK129"/>
      <c r="AL129"/>
      <c r="AW129" s="1"/>
    </row>
    <row r="130" spans="3:49">
      <c r="C130" s="1"/>
      <c r="D130" s="1"/>
      <c r="T130" s="1"/>
      <c r="U130" s="1"/>
      <c r="V130" s="1"/>
      <c r="W130" s="1"/>
      <c r="AA130" s="1"/>
      <c r="AB130" s="1"/>
      <c r="AC130" s="1"/>
      <c r="AD130" t="s">
        <v>91</v>
      </c>
      <c r="AE130">
        <v>11500</v>
      </c>
      <c r="AF130">
        <v>-1</v>
      </c>
      <c r="AG130" t="s">
        <v>123</v>
      </c>
      <c r="AH130" t="s">
        <v>123</v>
      </c>
      <c r="AI130"/>
      <c r="AJ130"/>
      <c r="AK130"/>
      <c r="AL130"/>
      <c r="AW130" s="1"/>
    </row>
    <row r="131" spans="3:49">
      <c r="C131" s="1"/>
      <c r="D131" s="1"/>
      <c r="T131" s="1"/>
      <c r="U131" s="1"/>
      <c r="V131" s="1"/>
      <c r="W131" s="1"/>
      <c r="AA131" s="1"/>
      <c r="AB131" s="1"/>
      <c r="AC131" s="1"/>
      <c r="AD131" t="s">
        <v>92</v>
      </c>
      <c r="AE131">
        <v>11500</v>
      </c>
      <c r="AF131">
        <v>-1</v>
      </c>
      <c r="AG131" t="s">
        <v>234</v>
      </c>
      <c r="AH131" t="s">
        <v>234</v>
      </c>
      <c r="AI131"/>
      <c r="AJ131"/>
      <c r="AK131"/>
      <c r="AL131"/>
      <c r="AW131" s="1"/>
    </row>
    <row r="132" spans="3:49">
      <c r="C132" s="1"/>
      <c r="D132" s="1"/>
      <c r="T132" s="1"/>
      <c r="U132" s="1"/>
      <c r="V132" s="1"/>
      <c r="W132" s="1"/>
      <c r="AA132" s="1"/>
      <c r="AB132" s="1"/>
      <c r="AC132" s="1"/>
      <c r="AD132" t="s">
        <v>93</v>
      </c>
      <c r="AE132">
        <v>11600</v>
      </c>
      <c r="AF132" s="320">
        <v>-1</v>
      </c>
      <c r="AG132" t="s">
        <v>80</v>
      </c>
      <c r="AH132" t="s">
        <v>111</v>
      </c>
      <c r="AI132"/>
      <c r="AJ132"/>
      <c r="AK132"/>
      <c r="AL132"/>
      <c r="AW132" s="1"/>
    </row>
    <row r="133" spans="3:49">
      <c r="C133" s="1"/>
      <c r="D133" s="1"/>
      <c r="T133" s="1"/>
      <c r="U133" s="1"/>
      <c r="V133" s="1"/>
      <c r="W133" s="1"/>
      <c r="AA133" s="1"/>
      <c r="AB133" s="1"/>
      <c r="AC133" s="1"/>
      <c r="AD133" t="s">
        <v>370</v>
      </c>
      <c r="AE133">
        <v>11700</v>
      </c>
      <c r="AF133">
        <v>-1</v>
      </c>
      <c r="AG133" t="s">
        <v>474</v>
      </c>
      <c r="AH133" t="s">
        <v>475</v>
      </c>
      <c r="AI133"/>
      <c r="AJ133"/>
      <c r="AK133"/>
      <c r="AL133"/>
      <c r="AW133" s="1"/>
    </row>
    <row r="134" spans="3:49">
      <c r="C134" s="1"/>
      <c r="D134" s="1"/>
      <c r="T134" s="1"/>
      <c r="U134" s="1"/>
      <c r="V134" s="1"/>
      <c r="W134" s="1"/>
      <c r="AA134" s="1"/>
      <c r="AB134" s="1"/>
      <c r="AC134" s="1"/>
      <c r="AD134" t="s">
        <v>94</v>
      </c>
      <c r="AE134">
        <v>11900</v>
      </c>
      <c r="AF134">
        <v>-1</v>
      </c>
      <c r="AG134" t="s">
        <v>235</v>
      </c>
      <c r="AH134" t="s">
        <v>236</v>
      </c>
      <c r="AI134"/>
      <c r="AJ134"/>
      <c r="AK134"/>
      <c r="AL134"/>
      <c r="AW134" s="1"/>
    </row>
    <row r="135" spans="3:49">
      <c r="C135" s="1"/>
      <c r="D135" s="1"/>
      <c r="T135" s="1"/>
      <c r="U135" s="1"/>
      <c r="V135" s="1"/>
      <c r="W135" s="1"/>
      <c r="AA135" s="1"/>
      <c r="AB135" s="1"/>
      <c r="AC135" s="1"/>
      <c r="AD135" t="s">
        <v>95</v>
      </c>
      <c r="AE135">
        <v>11900</v>
      </c>
      <c r="AF135">
        <v>-1</v>
      </c>
      <c r="AG135" t="s">
        <v>237</v>
      </c>
      <c r="AH135" t="s">
        <v>238</v>
      </c>
      <c r="AI135"/>
      <c r="AJ135"/>
      <c r="AK135"/>
      <c r="AL135"/>
      <c r="AW135" s="1"/>
    </row>
    <row r="136" spans="3:49">
      <c r="C136" s="1"/>
      <c r="D136" s="1"/>
      <c r="T136" s="1"/>
      <c r="U136" s="1"/>
      <c r="V136" s="1"/>
      <c r="W136" s="1"/>
      <c r="AA136" s="1"/>
      <c r="AB136" s="1"/>
      <c r="AC136" s="1"/>
      <c r="AD136" t="s">
        <v>96</v>
      </c>
      <c r="AE136">
        <v>12600</v>
      </c>
      <c r="AF136">
        <v>-1</v>
      </c>
      <c r="AG136" t="s">
        <v>239</v>
      </c>
      <c r="AH136" t="s">
        <v>240</v>
      </c>
      <c r="AI136"/>
      <c r="AJ136"/>
      <c r="AK136"/>
      <c r="AL136"/>
      <c r="AW136" s="1"/>
    </row>
    <row r="137" spans="3:49">
      <c r="C137" s="1"/>
      <c r="D137" s="1"/>
      <c r="T137" s="1"/>
      <c r="U137" s="1"/>
      <c r="V137" s="1"/>
      <c r="W137" s="1"/>
      <c r="AA137" s="1"/>
      <c r="AB137" s="1"/>
      <c r="AC137" s="1"/>
      <c r="AE137"/>
      <c r="AF137" s="320"/>
      <c r="AG137"/>
      <c r="AH137"/>
      <c r="AI137"/>
      <c r="AJ137"/>
      <c r="AK137"/>
      <c r="AL137"/>
      <c r="AW137" s="1"/>
    </row>
    <row r="138" spans="3:49">
      <c r="C138" s="1"/>
      <c r="D138" s="1"/>
      <c r="T138" s="1"/>
      <c r="U138" s="1"/>
      <c r="V138" s="1"/>
      <c r="W138" s="1"/>
      <c r="AA138" s="1"/>
      <c r="AB138" s="1"/>
      <c r="AC138" s="1"/>
      <c r="AE138"/>
      <c r="AF138" s="320"/>
      <c r="AG138"/>
      <c r="AH138"/>
      <c r="AI138"/>
      <c r="AJ138"/>
      <c r="AK138"/>
      <c r="AL138"/>
      <c r="AW138" s="1"/>
    </row>
    <row r="139" spans="3:49">
      <c r="C139" s="1"/>
      <c r="D139" s="1"/>
      <c r="T139" s="1"/>
      <c r="U139" s="1"/>
      <c r="V139" s="1"/>
      <c r="W139" s="1"/>
      <c r="AA139" s="1"/>
      <c r="AB139" s="1"/>
      <c r="AC139" s="1"/>
      <c r="AE139"/>
      <c r="AF139"/>
      <c r="AG139"/>
      <c r="AH139"/>
      <c r="AI139"/>
      <c r="AJ139"/>
      <c r="AK139"/>
      <c r="AL139"/>
      <c r="AW139" s="1"/>
    </row>
    <row r="140" spans="3:49">
      <c r="C140" s="1"/>
      <c r="D140" s="1"/>
      <c r="T140" s="1"/>
      <c r="U140" s="1"/>
      <c r="V140" s="1"/>
      <c r="W140" s="1"/>
      <c r="AA140" s="1"/>
      <c r="AB140" s="1"/>
      <c r="AC140" s="1"/>
      <c r="AE140"/>
      <c r="AF140"/>
      <c r="AG140"/>
      <c r="AH140"/>
      <c r="AI140"/>
      <c r="AJ140"/>
      <c r="AK140"/>
      <c r="AL140"/>
      <c r="AW140" s="1"/>
    </row>
    <row r="141" spans="3:49">
      <c r="C141" s="1"/>
      <c r="D141" s="1"/>
      <c r="T141" s="1"/>
      <c r="U141" s="1"/>
      <c r="V141" s="1"/>
      <c r="W141" s="1"/>
      <c r="AA141" s="1"/>
      <c r="AB141" s="1"/>
      <c r="AC141" s="1"/>
      <c r="AE141"/>
      <c r="AF141"/>
      <c r="AG141"/>
      <c r="AH141"/>
      <c r="AI141"/>
      <c r="AJ141"/>
      <c r="AK141"/>
      <c r="AL141"/>
      <c r="AW141" s="1"/>
    </row>
    <row r="142" spans="3:49">
      <c r="C142" s="1"/>
      <c r="D142" s="1"/>
      <c r="T142" s="1"/>
      <c r="U142" s="1"/>
      <c r="V142" s="1"/>
      <c r="W142" s="1"/>
      <c r="AA142" s="1"/>
      <c r="AB142" s="1"/>
      <c r="AC142" s="1"/>
      <c r="AE142"/>
      <c r="AF142"/>
      <c r="AG142"/>
      <c r="AH142"/>
      <c r="AI142"/>
      <c r="AJ142"/>
      <c r="AK142"/>
      <c r="AL142"/>
      <c r="AW142" s="1"/>
    </row>
    <row r="143" spans="3:49">
      <c r="C143" s="1"/>
      <c r="D143" s="1"/>
      <c r="T143" s="1"/>
      <c r="U143" s="1"/>
      <c r="V143" s="1"/>
      <c r="W143" s="1"/>
      <c r="AA143" s="1"/>
      <c r="AB143" s="1"/>
      <c r="AC143" s="1"/>
      <c r="AE143"/>
      <c r="AF143"/>
      <c r="AG143"/>
      <c r="AH143"/>
      <c r="AI143"/>
      <c r="AJ143"/>
      <c r="AK143"/>
      <c r="AL143"/>
      <c r="AW143" s="1"/>
    </row>
    <row r="144" spans="3:49">
      <c r="C144" s="1"/>
      <c r="D144" s="1"/>
      <c r="T144" s="1"/>
      <c r="U144" s="1"/>
      <c r="V144" s="1"/>
      <c r="W144" s="1"/>
      <c r="AA144" s="1"/>
      <c r="AB144" s="1"/>
      <c r="AC144" s="1"/>
      <c r="AE144"/>
      <c r="AF144"/>
      <c r="AG144"/>
      <c r="AH144"/>
      <c r="AI144"/>
      <c r="AJ144"/>
      <c r="AK144"/>
      <c r="AL144"/>
      <c r="AW144" s="1"/>
    </row>
    <row r="145" spans="3:50">
      <c r="C145" s="1"/>
      <c r="D145" s="1"/>
      <c r="T145" s="1"/>
      <c r="U145" s="1"/>
      <c r="V145" s="1"/>
      <c r="W145" s="1"/>
      <c r="AA145" s="1"/>
      <c r="AB145" s="1"/>
      <c r="AC145" s="1"/>
      <c r="AE145"/>
      <c r="AF145"/>
      <c r="AG145"/>
      <c r="AH145"/>
      <c r="AI145"/>
      <c r="AJ145"/>
      <c r="AK145"/>
      <c r="AL145"/>
      <c r="AW145" s="1"/>
    </row>
    <row r="146" spans="3:50">
      <c r="C146" s="1"/>
      <c r="D146" s="1"/>
      <c r="T146" s="1"/>
      <c r="U146" s="1"/>
      <c r="V146" s="1"/>
      <c r="W146" s="1"/>
      <c r="AA146" s="1"/>
      <c r="AB146" s="1"/>
      <c r="AC146" s="1"/>
      <c r="AE146"/>
      <c r="AF146"/>
      <c r="AG146"/>
      <c r="AH146"/>
      <c r="AI146"/>
      <c r="AJ146"/>
      <c r="AK146"/>
      <c r="AL146"/>
      <c r="AW146" s="1"/>
    </row>
    <row r="147" spans="3:50">
      <c r="C147" s="1"/>
      <c r="D147" s="1"/>
      <c r="T147" s="1"/>
      <c r="U147" s="1"/>
      <c r="V147" s="1"/>
      <c r="W147" s="1"/>
      <c r="AA147" s="1"/>
      <c r="AB147" s="1"/>
      <c r="AC147" s="1"/>
      <c r="AE147"/>
      <c r="AF147"/>
      <c r="AG147"/>
      <c r="AH147"/>
      <c r="AI147"/>
      <c r="AJ147"/>
      <c r="AK147"/>
      <c r="AL147"/>
      <c r="AW147" s="1"/>
    </row>
    <row r="148" spans="3:50">
      <c r="C148" s="1"/>
      <c r="D148" s="1"/>
      <c r="T148" s="1"/>
      <c r="U148" s="1"/>
      <c r="V148" s="1"/>
      <c r="W148" s="1"/>
      <c r="AA148" s="1"/>
      <c r="AB148" s="1"/>
      <c r="AC148" s="1"/>
      <c r="AE148"/>
      <c r="AF148"/>
      <c r="AG148"/>
      <c r="AH148"/>
      <c r="AI148"/>
      <c r="AJ148"/>
      <c r="AK148"/>
      <c r="AL148"/>
      <c r="AW148" s="1"/>
    </row>
    <row r="149" spans="3:50">
      <c r="C149" s="1"/>
      <c r="D149" s="1"/>
      <c r="T149" s="1"/>
      <c r="U149" s="1"/>
      <c r="V149" s="1"/>
      <c r="W149" s="1"/>
      <c r="AA149" s="1"/>
      <c r="AB149" s="1"/>
      <c r="AC149" s="1"/>
      <c r="AE149"/>
      <c r="AF149"/>
      <c r="AG149"/>
      <c r="AH149"/>
      <c r="AI149"/>
      <c r="AJ149"/>
      <c r="AK149"/>
      <c r="AL149"/>
      <c r="AW149" s="1"/>
    </row>
    <row r="150" spans="3:50">
      <c r="C150" s="1"/>
      <c r="D150" s="1"/>
      <c r="T150" s="1"/>
      <c r="U150" s="1"/>
      <c r="V150" s="1"/>
      <c r="W150" s="1"/>
      <c r="AA150" s="1"/>
      <c r="AB150" s="1"/>
      <c r="AC150" s="1"/>
      <c r="AD150" t="s">
        <v>241</v>
      </c>
      <c r="AE150"/>
      <c r="AF150"/>
      <c r="AG150"/>
      <c r="AH150"/>
      <c r="AI150"/>
      <c r="AJ150"/>
      <c r="AK150"/>
      <c r="AL150"/>
      <c r="AW150" s="1"/>
    </row>
    <row r="151" spans="3:50">
      <c r="C151" s="1"/>
      <c r="D151" s="1"/>
      <c r="T151" s="1"/>
      <c r="U151" s="1"/>
      <c r="V151" s="1"/>
      <c r="W151" s="1"/>
      <c r="AA151" s="1"/>
      <c r="AB151" s="1"/>
      <c r="AC151" s="1"/>
      <c r="AD151" t="s">
        <v>215</v>
      </c>
      <c r="AE151" t="s">
        <v>216</v>
      </c>
      <c r="AF151" t="s">
        <v>217</v>
      </c>
      <c r="AG151" t="s">
        <v>218</v>
      </c>
      <c r="AH151" t="s">
        <v>242</v>
      </c>
      <c r="AI151"/>
      <c r="AJ151" t="s">
        <v>219</v>
      </c>
      <c r="AK151"/>
      <c r="AL151"/>
      <c r="AV151" s="36"/>
      <c r="AX151" s="1"/>
    </row>
    <row r="152" spans="3:50">
      <c r="C152" s="1"/>
      <c r="D152" s="1"/>
      <c r="T152" s="1"/>
      <c r="U152" s="1"/>
      <c r="V152" s="1"/>
      <c r="W152" s="1"/>
      <c r="AA152" s="1"/>
      <c r="AB152" s="1"/>
      <c r="AC152" s="1"/>
      <c r="AD152" t="s">
        <v>243</v>
      </c>
      <c r="AE152">
        <v>1</v>
      </c>
      <c r="AF152" s="320">
        <v>389.17899999999997</v>
      </c>
      <c r="AG152" t="s">
        <v>59</v>
      </c>
      <c r="AH152" t="s">
        <v>59</v>
      </c>
      <c r="AI152"/>
      <c r="AJ152" t="s">
        <v>244</v>
      </c>
      <c r="AK152"/>
      <c r="AL152"/>
      <c r="AV152" s="36"/>
      <c r="AX152" s="1"/>
    </row>
    <row r="153" spans="3:50">
      <c r="C153" s="1"/>
      <c r="D153" s="1"/>
      <c r="T153" s="1"/>
      <c r="U153" s="1"/>
      <c r="V153" s="1"/>
      <c r="W153" s="1"/>
      <c r="AA153" s="1"/>
      <c r="AB153" s="1"/>
      <c r="AC153" s="1"/>
      <c r="AD153" t="s">
        <v>243</v>
      </c>
      <c r="AE153">
        <v>2</v>
      </c>
      <c r="AF153" s="320">
        <v>475.197</v>
      </c>
      <c r="AG153" t="s">
        <v>201</v>
      </c>
      <c r="AH153" t="s">
        <v>201</v>
      </c>
      <c r="AI153"/>
      <c r="AJ153" t="s">
        <v>202</v>
      </c>
      <c r="AK153"/>
      <c r="AL153"/>
      <c r="AV153" s="36"/>
      <c r="AX153" s="1"/>
    </row>
    <row r="154" spans="3:50">
      <c r="C154" s="1"/>
      <c r="D154" s="1"/>
      <c r="T154" s="1"/>
      <c r="U154" s="1"/>
      <c r="V154" s="1"/>
      <c r="W154" s="1"/>
      <c r="AA154" s="1"/>
      <c r="AB154" s="1"/>
      <c r="AC154" s="1"/>
      <c r="AD154" t="s">
        <v>243</v>
      </c>
      <c r="AE154">
        <v>3</v>
      </c>
      <c r="AF154" s="320">
        <v>521.35299999999995</v>
      </c>
      <c r="AG154" t="s">
        <v>203</v>
      </c>
      <c r="AH154" t="s">
        <v>203</v>
      </c>
      <c r="AI154"/>
      <c r="AJ154" t="s">
        <v>204</v>
      </c>
      <c r="AK154"/>
      <c r="AV154" s="36"/>
      <c r="AX154" s="1"/>
    </row>
    <row r="155" spans="3:50">
      <c r="C155" s="1"/>
      <c r="D155" s="1"/>
      <c r="T155" s="1"/>
      <c r="U155" s="1"/>
      <c r="V155" s="1"/>
      <c r="W155" s="1"/>
      <c r="AA155" s="1"/>
      <c r="AB155" s="1"/>
      <c r="AC155" s="1"/>
      <c r="AD155" t="s">
        <v>243</v>
      </c>
      <c r="AE155">
        <v>4</v>
      </c>
      <c r="AF155" s="320">
        <v>615.76300000000003</v>
      </c>
      <c r="AG155" t="s">
        <v>205</v>
      </c>
      <c r="AH155" t="s">
        <v>205</v>
      </c>
      <c r="AI155"/>
      <c r="AJ155" t="s">
        <v>206</v>
      </c>
      <c r="AK155"/>
      <c r="AV155" s="36"/>
      <c r="AX155" s="1"/>
    </row>
    <row r="156" spans="3:50">
      <c r="C156" s="1"/>
      <c r="D156" s="1"/>
      <c r="T156" s="1"/>
      <c r="U156" s="1"/>
      <c r="V156" s="1"/>
      <c r="W156" s="1"/>
      <c r="AA156" s="1"/>
      <c r="AB156" s="1"/>
      <c r="AC156" s="1"/>
      <c r="AD156" t="s">
        <v>352</v>
      </c>
      <c r="AE156">
        <v>-1</v>
      </c>
      <c r="AF156" s="320">
        <v>2063.3829999999998</v>
      </c>
      <c r="AG156" t="s">
        <v>353</v>
      </c>
      <c r="AH156" t="s">
        <v>353</v>
      </c>
      <c r="AI156"/>
      <c r="AJ156" t="s">
        <v>354</v>
      </c>
      <c r="AK156"/>
      <c r="AV156" s="36"/>
      <c r="AX156" s="1"/>
    </row>
    <row r="157" spans="3:50">
      <c r="C157" s="1"/>
      <c r="D157" s="1"/>
      <c r="T157" s="1"/>
      <c r="U157" s="1"/>
      <c r="V157" s="1"/>
      <c r="W157" s="1"/>
      <c r="AA157" s="1"/>
      <c r="AB157" s="1"/>
      <c r="AC157" s="1"/>
      <c r="AD157" t="s">
        <v>352</v>
      </c>
      <c r="AE157">
        <v>-1</v>
      </c>
      <c r="AF157" s="320">
        <v>1781.202</v>
      </c>
      <c r="AG157" t="s">
        <v>355</v>
      </c>
      <c r="AH157" t="s">
        <v>355</v>
      </c>
      <c r="AI157"/>
      <c r="AJ157" t="s">
        <v>356</v>
      </c>
      <c r="AK157"/>
      <c r="AV157" s="36"/>
      <c r="AX157" s="1"/>
    </row>
    <row r="158" spans="3:50">
      <c r="C158" s="1"/>
      <c r="D158" s="1"/>
      <c r="T158" s="1"/>
      <c r="U158" s="1"/>
      <c r="V158" s="1"/>
      <c r="W158" s="1"/>
      <c r="AA158" s="1"/>
      <c r="AB158" s="1"/>
      <c r="AC158" s="1"/>
      <c r="AD158" t="s">
        <v>243</v>
      </c>
      <c r="AE158">
        <v>5</v>
      </c>
      <c r="AF158" s="320">
        <v>324.14100000000002</v>
      </c>
      <c r="AG158" t="s">
        <v>357</v>
      </c>
      <c r="AH158" t="s">
        <v>357</v>
      </c>
      <c r="AI158"/>
      <c r="AJ158" t="s">
        <v>358</v>
      </c>
      <c r="AK158"/>
      <c r="AV158" s="36"/>
      <c r="AX158" s="1"/>
    </row>
    <row r="159" spans="3:50">
      <c r="C159" s="1"/>
      <c r="D159" s="1"/>
      <c r="T159" s="1"/>
      <c r="U159" s="1"/>
      <c r="V159" s="1"/>
      <c r="W159" s="1"/>
      <c r="AA159" s="1"/>
      <c r="AB159" s="1"/>
      <c r="AC159" s="1"/>
      <c r="AD159" t="s">
        <v>243</v>
      </c>
      <c r="AE159">
        <v>7</v>
      </c>
      <c r="AF159" s="320">
        <v>201.40800000000002</v>
      </c>
      <c r="AG159" t="s">
        <v>361</v>
      </c>
      <c r="AH159" t="s">
        <v>361</v>
      </c>
      <c r="AI159"/>
      <c r="AJ159" t="s">
        <v>362</v>
      </c>
      <c r="AK159"/>
      <c r="AV159" s="36"/>
      <c r="AX159" s="1"/>
    </row>
    <row r="160" spans="3:50">
      <c r="C160" s="1"/>
      <c r="D160" s="1"/>
      <c r="T160" s="1"/>
      <c r="U160" s="1"/>
      <c r="V160" s="1"/>
      <c r="W160" s="1"/>
      <c r="AA160" s="1"/>
      <c r="AB160" s="1"/>
      <c r="AC160" s="1"/>
      <c r="AD160" t="s">
        <v>243</v>
      </c>
      <c r="AE160">
        <v>8</v>
      </c>
      <c r="AF160" s="320">
        <v>8488.5079999999998</v>
      </c>
      <c r="AG160" t="s">
        <v>363</v>
      </c>
      <c r="AH160" t="s">
        <v>363</v>
      </c>
      <c r="AI160"/>
      <c r="AJ160" t="s">
        <v>364</v>
      </c>
      <c r="AK160"/>
      <c r="AV160" s="36"/>
      <c r="AX160" s="1"/>
    </row>
    <row r="161" spans="3:50">
      <c r="C161" s="1"/>
      <c r="D161" s="1"/>
      <c r="T161" s="1"/>
      <c r="U161" s="1"/>
      <c r="V161" s="1"/>
      <c r="W161" s="1"/>
      <c r="AA161" s="1"/>
      <c r="AB161" s="1"/>
      <c r="AC161" s="1"/>
      <c r="AD161" t="s">
        <v>243</v>
      </c>
      <c r="AE161">
        <v>9</v>
      </c>
      <c r="AF161" s="320">
        <v>311.553</v>
      </c>
      <c r="AG161" t="s">
        <v>209</v>
      </c>
      <c r="AH161" t="s">
        <v>209</v>
      </c>
      <c r="AI161"/>
      <c r="AJ161" t="s">
        <v>247</v>
      </c>
      <c r="AK161"/>
      <c r="AV161" s="36"/>
      <c r="AX161" s="1"/>
    </row>
    <row r="162" spans="3:50">
      <c r="C162" s="1"/>
      <c r="D162" s="1"/>
      <c r="T162" s="1"/>
      <c r="U162" s="1"/>
      <c r="V162" s="1"/>
      <c r="W162" s="1"/>
      <c r="AA162" s="1"/>
      <c r="AB162" s="1"/>
      <c r="AC162" s="1"/>
      <c r="AD162" t="s">
        <v>243</v>
      </c>
      <c r="AE162">
        <v>10</v>
      </c>
      <c r="AF162" s="320">
        <v>390.22800000000001</v>
      </c>
      <c r="AG162" t="s">
        <v>365</v>
      </c>
      <c r="AH162" t="s">
        <v>365</v>
      </c>
      <c r="AI162"/>
      <c r="AJ162" t="s">
        <v>366</v>
      </c>
      <c r="AK162"/>
      <c r="AV162" s="36"/>
      <c r="AX162" s="1"/>
    </row>
    <row r="163" spans="3:50">
      <c r="C163" s="1"/>
      <c r="D163" s="1"/>
      <c r="T163" s="1"/>
      <c r="U163" s="1"/>
      <c r="V163" s="1"/>
      <c r="W163" s="1"/>
      <c r="AA163" s="1"/>
      <c r="AB163" s="1"/>
      <c r="AC163" s="1"/>
      <c r="AD163" s="289" t="s">
        <v>243</v>
      </c>
      <c r="AE163" s="290">
        <v>11</v>
      </c>
      <c r="AF163" s="290">
        <v>1389</v>
      </c>
      <c r="AG163" s="290" t="s">
        <v>211</v>
      </c>
      <c r="AH163" s="290" t="s">
        <v>211</v>
      </c>
      <c r="AI163" s="290"/>
      <c r="AJ163" s="291" t="s">
        <v>248</v>
      </c>
      <c r="AW163" s="1"/>
    </row>
    <row r="164" spans="3:50">
      <c r="C164" s="1"/>
      <c r="D164" s="1"/>
      <c r="T164" s="1"/>
      <c r="U164" s="1"/>
      <c r="V164" s="1"/>
      <c r="W164" s="1"/>
      <c r="AA164" s="1"/>
      <c r="AB164" s="1"/>
      <c r="AC164" s="1"/>
      <c r="AD164" s="289"/>
      <c r="AE164" s="290"/>
      <c r="AF164" s="290"/>
      <c r="AG164" s="290"/>
      <c r="AW164" s="1"/>
    </row>
    <row r="165" spans="3:50">
      <c r="C165" s="1"/>
      <c r="D165" s="1"/>
      <c r="T165" s="1"/>
      <c r="U165" s="1"/>
      <c r="V165" s="1"/>
      <c r="W165" s="1"/>
      <c r="AA165" s="1"/>
      <c r="AB165" s="1"/>
      <c r="AC165" s="1"/>
      <c r="AW165" s="1"/>
    </row>
  </sheetData>
  <mergeCells count="9">
    <mergeCell ref="U4:U7"/>
    <mergeCell ref="V4:V7"/>
    <mergeCell ref="F4:T4"/>
    <mergeCell ref="A1:D1"/>
    <mergeCell ref="H5:J5"/>
    <mergeCell ref="L5:M5"/>
    <mergeCell ref="R5:S5"/>
    <mergeCell ref="O5:Q5"/>
    <mergeCell ref="E1:S1"/>
  </mergeCells>
  <conditionalFormatting sqref="A4:B4 AA6">
    <cfRule type="expression" dxfId="21" priority="233">
      <formula>$L$4="Yes"</formula>
    </cfRule>
    <cfRule type="expression" dxfId="20" priority="242">
      <formula>$B$4="Yes"</formula>
    </cfRule>
  </conditionalFormatting>
  <conditionalFormatting sqref="A10:V16 A19:V24 A26:V31 A45:V53 A55:V65 A67:V87">
    <cfRule type="expression" dxfId="19" priority="2">
      <formula>$B10=#REF!</formula>
    </cfRule>
  </conditionalFormatting>
  <conditionalFormatting sqref="A33:V42">
    <cfRule type="expression" dxfId="18" priority="1">
      <formula>$B33=#REF!</formula>
    </cfRule>
  </conditionalFormatting>
  <conditionalFormatting sqref="B4 AA6">
    <cfRule type="expression" dxfId="17" priority="234">
      <formula>#REF!="Yes"</formula>
    </cfRule>
  </conditionalFormatting>
  <conditionalFormatting sqref="E10:V16 E19:V24 E26:V31 E33:V42 E45:V53 E55:V65 E67:V87">
    <cfRule type="expression" dxfId="16" priority="3">
      <formula>$B$4="Yes"</formula>
    </cfRule>
  </conditionalFormatting>
  <dataValidations count="2">
    <dataValidation type="list" allowBlank="1" showInputMessage="1" showErrorMessage="1" sqref="AA6" xr:uid="{00000000-0002-0000-0400-000001000000}">
      <formula1>$AB$4:$AB$5</formula1>
    </dataValidation>
    <dataValidation type="list" allowBlank="1" showInputMessage="1" showErrorMessage="1" sqref="B4" xr:uid="{53F57022-FFAF-4AFD-99EF-FC1ACA5B555C}">
      <formula1>$AC$2:$AC$3</formula1>
    </dataValidation>
  </dataValidations>
  <pageMargins left="0.7" right="0.7" top="0.75" bottom="0.75" header="0.3" footer="0.3"/>
  <pageSetup orientation="portrait" r:id="rId1"/>
  <ignoredErrors>
    <ignoredError sqref="N10:N16 N19:N24 N31 N42 N45:N53 N65 N84:N85 N26:N28 N55:N59 N71:N83 N37:N39 N35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1" tint="0.34998626667073579"/>
  </sheetPr>
  <dimension ref="A1:ED134"/>
  <sheetViews>
    <sheetView showGridLines="0" zoomScaleNormal="100" zoomScalePageLayoutView="110" workbookViewId="0">
      <pane xSplit="20" ySplit="7" topLeftCell="U8" activePane="bottomRight" state="frozen"/>
      <selection pane="topRight" activeCell="V1" sqref="V1"/>
      <selection pane="bottomLeft" activeCell="A8" sqref="A8"/>
      <selection pane="bottomRight" activeCell="B3" sqref="B3"/>
    </sheetView>
  </sheetViews>
  <sheetFormatPr defaultColWidth="9" defaultRowHeight="14.4"/>
  <cols>
    <col min="1" max="1" width="15.33203125" customWidth="1"/>
    <col min="2" max="2" width="6.44140625" style="36" customWidth="1"/>
    <col min="3" max="3" width="10.109375" customWidth="1"/>
    <col min="4" max="4" width="23.33203125" customWidth="1"/>
    <col min="5" max="13" width="11.6640625" customWidth="1"/>
    <col min="14" max="16" width="8.88671875" customWidth="1"/>
    <col min="17" max="17" width="12.6640625" customWidth="1"/>
    <col min="18" max="19" width="14.6640625" customWidth="1"/>
    <col min="20" max="20" width="13" customWidth="1"/>
    <col min="21" max="21" width="14.33203125" customWidth="1"/>
    <col min="22" max="22" width="12.109375" customWidth="1"/>
    <col min="25" max="25" width="15.77734375" customWidth="1"/>
    <col min="26" max="26" width="8.77734375" customWidth="1"/>
    <col min="27" max="50" width="8.77734375" hidden="1" customWidth="1"/>
    <col min="51" max="51" width="8.77734375" customWidth="1"/>
    <col min="52" max="52" width="15.77734375" customWidth="1"/>
    <col min="53" max="56" width="10.6640625" customWidth="1"/>
    <col min="57" max="58" width="9" customWidth="1"/>
  </cols>
  <sheetData>
    <row r="1" spans="1:49" ht="27.9" customHeight="1">
      <c r="A1" s="717" t="s">
        <v>476</v>
      </c>
      <c r="B1" s="717"/>
      <c r="C1" s="717"/>
      <c r="D1" s="717"/>
      <c r="E1" s="672" t="s">
        <v>954</v>
      </c>
      <c r="F1" s="672"/>
      <c r="G1" s="672"/>
      <c r="H1" s="672"/>
      <c r="I1" s="672"/>
      <c r="J1" s="672"/>
      <c r="K1" s="672"/>
      <c r="L1" s="672"/>
      <c r="M1" s="672"/>
      <c r="N1" s="672"/>
      <c r="O1" s="672"/>
      <c r="P1" s="672"/>
      <c r="Q1" s="672"/>
      <c r="R1" s="672"/>
      <c r="S1" s="672"/>
      <c r="AB1" s="88">
        <v>0.1</v>
      </c>
      <c r="AC1" s="286" t="s">
        <v>64</v>
      </c>
      <c r="AD1" s="285" t="s">
        <v>65</v>
      </c>
      <c r="AE1" s="285" t="s">
        <v>66</v>
      </c>
      <c r="AF1" s="285" t="s">
        <v>67</v>
      </c>
      <c r="AG1" s="285" t="s">
        <v>68</v>
      </c>
      <c r="AH1" s="285" t="s">
        <v>69</v>
      </c>
      <c r="AI1" s="285" t="s">
        <v>70</v>
      </c>
    </row>
    <row r="2" spans="1:49" ht="18" customHeight="1" thickBot="1">
      <c r="A2" s="230"/>
      <c r="B2" s="230"/>
      <c r="C2" s="230"/>
      <c r="D2" s="230"/>
      <c r="AB2" s="1" t="s">
        <v>3</v>
      </c>
      <c r="AC2" s="286"/>
      <c r="AD2" s="285">
        <v>6</v>
      </c>
      <c r="AE2" s="285">
        <v>56</v>
      </c>
      <c r="AF2" s="285" t="s">
        <v>477</v>
      </c>
      <c r="AG2" s="285" t="s">
        <v>72</v>
      </c>
      <c r="AH2" s="285">
        <v>93</v>
      </c>
      <c r="AI2" s="285">
        <v>118</v>
      </c>
    </row>
    <row r="3" spans="1:49" ht="18" customHeight="1" thickBot="1">
      <c r="A3" s="16" t="s">
        <v>0</v>
      </c>
      <c r="B3" s="17">
        <v>1</v>
      </c>
      <c r="C3" s="230"/>
      <c r="D3" s="230"/>
      <c r="AB3" s="1" t="s">
        <v>14</v>
      </c>
    </row>
    <row r="4" spans="1:49" ht="16.8" thickTop="1" thickBot="1">
      <c r="A4" s="16" t="s">
        <v>2</v>
      </c>
      <c r="B4" s="17" t="s">
        <v>3</v>
      </c>
      <c r="C4" s="24"/>
      <c r="D4" s="24"/>
      <c r="F4" s="732" t="s">
        <v>73</v>
      </c>
      <c r="G4" s="733"/>
      <c r="H4" s="733"/>
      <c r="I4" s="733"/>
      <c r="J4" s="733"/>
      <c r="K4" s="733"/>
      <c r="L4" s="733"/>
      <c r="M4" s="733"/>
      <c r="N4" s="733"/>
      <c r="O4" s="733"/>
      <c r="P4" s="733"/>
      <c r="Q4" s="733"/>
      <c r="R4" s="733"/>
      <c r="S4" s="733"/>
      <c r="T4" s="733"/>
      <c r="U4" s="739" t="s">
        <v>893</v>
      </c>
      <c r="V4" s="742" t="s">
        <v>899</v>
      </c>
      <c r="AV4" s="154"/>
    </row>
    <row r="5" spans="1:49" ht="16.2" thickBot="1">
      <c r="A5" s="15"/>
      <c r="B5" s="37"/>
      <c r="C5" s="24"/>
      <c r="D5" s="24"/>
      <c r="E5" s="256"/>
      <c r="F5" s="247" t="s">
        <v>75</v>
      </c>
      <c r="G5" s="734" t="s">
        <v>76</v>
      </c>
      <c r="H5" s="735"/>
      <c r="I5" s="736"/>
      <c r="J5" s="248" t="s">
        <v>77</v>
      </c>
      <c r="K5" s="370" t="s">
        <v>478</v>
      </c>
      <c r="L5" s="737" t="s">
        <v>79</v>
      </c>
      <c r="M5" s="744"/>
      <c r="N5" s="734" t="s">
        <v>804</v>
      </c>
      <c r="O5" s="735"/>
      <c r="P5" s="736"/>
      <c r="Q5" s="384" t="s">
        <v>369</v>
      </c>
      <c r="R5" s="734" t="s">
        <v>81</v>
      </c>
      <c r="S5" s="735"/>
      <c r="T5" s="350" t="s">
        <v>82</v>
      </c>
      <c r="U5" s="740"/>
      <c r="V5" s="743"/>
      <c r="Z5" s="50"/>
      <c r="AV5" s="231"/>
    </row>
    <row r="6" spans="1:49" ht="15.75" customHeight="1" thickBot="1">
      <c r="A6" s="15"/>
      <c r="B6" s="37"/>
      <c r="C6" s="24"/>
      <c r="D6" s="382"/>
      <c r="E6" s="1"/>
      <c r="F6" s="228" t="s">
        <v>85</v>
      </c>
      <c r="G6" s="491" t="s">
        <v>86</v>
      </c>
      <c r="H6" s="54" t="s">
        <v>87</v>
      </c>
      <c r="I6" s="54" t="s">
        <v>88</v>
      </c>
      <c r="J6" s="491" t="s">
        <v>98</v>
      </c>
      <c r="K6" s="55" t="s">
        <v>90</v>
      </c>
      <c r="L6" s="492" t="s">
        <v>91</v>
      </c>
      <c r="M6" s="55" t="s">
        <v>92</v>
      </c>
      <c r="N6" s="490" t="s">
        <v>93</v>
      </c>
      <c r="O6" s="490" t="s">
        <v>802</v>
      </c>
      <c r="P6" s="490" t="s">
        <v>803</v>
      </c>
      <c r="Q6" s="492" t="s">
        <v>370</v>
      </c>
      <c r="R6" s="55" t="s">
        <v>94</v>
      </c>
      <c r="S6" s="55" t="s">
        <v>95</v>
      </c>
      <c r="T6" s="67" t="s">
        <v>96</v>
      </c>
      <c r="U6" s="740"/>
      <c r="V6" s="743"/>
      <c r="Z6" s="50"/>
      <c r="AA6" s="36"/>
      <c r="AB6" s="36"/>
      <c r="AF6" s="69" t="s">
        <v>97</v>
      </c>
      <c r="AG6" s="69" t="s">
        <v>85</v>
      </c>
      <c r="AH6" s="69" t="s">
        <v>86</v>
      </c>
      <c r="AI6" s="69" t="s">
        <v>87</v>
      </c>
      <c r="AJ6" s="69" t="s">
        <v>88</v>
      </c>
      <c r="AK6" s="69" t="s">
        <v>98</v>
      </c>
      <c r="AL6" s="69" t="s">
        <v>90</v>
      </c>
      <c r="AM6" s="69" t="s">
        <v>91</v>
      </c>
      <c r="AN6" s="69" t="s">
        <v>92</v>
      </c>
      <c r="AO6" s="69" t="s">
        <v>93</v>
      </c>
      <c r="AP6" s="69" t="s">
        <v>802</v>
      </c>
      <c r="AQ6" s="69" t="s">
        <v>803</v>
      </c>
      <c r="AR6" s="69" t="s">
        <v>370</v>
      </c>
      <c r="AS6" s="69" t="s">
        <v>94</v>
      </c>
      <c r="AT6" s="69" t="s">
        <v>95</v>
      </c>
      <c r="AU6" s="69" t="s">
        <v>96</v>
      </c>
      <c r="AV6" t="s">
        <v>278</v>
      </c>
      <c r="AW6" t="s">
        <v>279</v>
      </c>
    </row>
    <row r="7" spans="1:49" ht="48.6" customHeight="1" thickBot="1">
      <c r="A7" s="5" t="s">
        <v>40</v>
      </c>
      <c r="B7" s="13" t="s">
        <v>99</v>
      </c>
      <c r="C7" s="5" t="s">
        <v>280</v>
      </c>
      <c r="D7" s="383" t="s">
        <v>479</v>
      </c>
      <c r="E7" s="385" t="str">
        <f>IF(B3=1,"List Price","Net Price")</f>
        <v>List Price</v>
      </c>
      <c r="F7" s="303" t="s">
        <v>118</v>
      </c>
      <c r="G7" s="304" t="s">
        <v>480</v>
      </c>
      <c r="H7" s="304" t="s">
        <v>120</v>
      </c>
      <c r="I7" s="305" t="s">
        <v>121</v>
      </c>
      <c r="J7" s="306" t="s">
        <v>481</v>
      </c>
      <c r="K7" s="306" t="s">
        <v>108</v>
      </c>
      <c r="L7" s="306" t="s">
        <v>482</v>
      </c>
      <c r="M7" s="306" t="s">
        <v>371</v>
      </c>
      <c r="N7" s="307" t="s">
        <v>805</v>
      </c>
      <c r="O7" s="307" t="s">
        <v>806</v>
      </c>
      <c r="P7" s="307" t="s">
        <v>807</v>
      </c>
      <c r="Q7" s="307" t="s">
        <v>483</v>
      </c>
      <c r="R7" s="304" t="s">
        <v>484</v>
      </c>
      <c r="S7" s="436" t="s">
        <v>113</v>
      </c>
      <c r="T7" s="619" t="s">
        <v>114</v>
      </c>
      <c r="U7" s="741"/>
      <c r="V7" s="743"/>
      <c r="Z7" s="32"/>
      <c r="AA7" s="32"/>
      <c r="AB7" s="32"/>
      <c r="AC7" t="s">
        <v>485</v>
      </c>
      <c r="AD7" t="s">
        <v>99</v>
      </c>
      <c r="AE7" t="s">
        <v>280</v>
      </c>
      <c r="AF7" s="299" t="s">
        <v>115</v>
      </c>
      <c r="AG7" s="299" t="s">
        <v>486</v>
      </c>
      <c r="AH7" s="36" t="s">
        <v>487</v>
      </c>
      <c r="AI7" s="36" t="s">
        <v>120</v>
      </c>
      <c r="AJ7" s="36" t="s">
        <v>121</v>
      </c>
      <c r="AK7" s="299" t="s">
        <v>488</v>
      </c>
      <c r="AL7" s="36" t="s">
        <v>108</v>
      </c>
      <c r="AM7" s="299" t="s">
        <v>482</v>
      </c>
      <c r="AN7" s="299" t="s">
        <v>284</v>
      </c>
      <c r="AO7" s="299"/>
      <c r="AP7" s="299"/>
      <c r="AQ7" s="299"/>
      <c r="AR7" s="299" t="s">
        <v>374</v>
      </c>
      <c r="AS7" s="299" t="s">
        <v>235</v>
      </c>
      <c r="AT7" s="299" t="s">
        <v>113</v>
      </c>
      <c r="AU7" s="299" t="s">
        <v>239</v>
      </c>
      <c r="AV7" s="32"/>
      <c r="AW7" s="32"/>
    </row>
    <row r="8" spans="1:49" ht="26.1" customHeight="1" thickTop="1">
      <c r="A8" s="139" t="s">
        <v>489</v>
      </c>
      <c r="B8" s="38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620"/>
      <c r="U8" s="632"/>
      <c r="V8" s="633"/>
      <c r="AC8" t="s">
        <v>490</v>
      </c>
      <c r="AF8" s="450"/>
      <c r="AG8" s="450"/>
      <c r="AH8" s="450"/>
      <c r="AI8" s="450"/>
      <c r="AJ8" s="450"/>
      <c r="AK8" s="450"/>
      <c r="AL8" s="450"/>
      <c r="AM8" s="450"/>
      <c r="AN8" s="450"/>
      <c r="AO8" s="450"/>
      <c r="AP8" s="450"/>
      <c r="AQ8" s="450"/>
      <c r="AR8" s="450"/>
      <c r="AS8" s="450"/>
      <c r="AT8" s="450"/>
      <c r="AU8" s="450"/>
    </row>
    <row r="9" spans="1:49" ht="15.9" customHeight="1">
      <c r="A9" s="147" t="s">
        <v>491</v>
      </c>
      <c r="B9" s="10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621"/>
      <c r="U9" s="634"/>
      <c r="V9" s="635"/>
      <c r="AC9" t="s">
        <v>492</v>
      </c>
      <c r="AF9" s="450"/>
      <c r="AG9" s="450"/>
      <c r="AH9" s="450"/>
      <c r="AI9" s="450"/>
      <c r="AJ9" s="450"/>
      <c r="AK9" s="450"/>
      <c r="AL9" s="450"/>
      <c r="AM9" s="450"/>
      <c r="AN9" s="450"/>
      <c r="AO9" s="450"/>
      <c r="AP9" s="450"/>
      <c r="AQ9" s="450"/>
      <c r="AR9" s="450"/>
      <c r="AS9" s="450"/>
      <c r="AT9" s="450"/>
      <c r="AU9" s="450"/>
    </row>
    <row r="10" spans="1:49" ht="15.9" customHeight="1">
      <c r="A10" s="196" t="s">
        <v>493</v>
      </c>
      <c r="B10" s="197">
        <v>5</v>
      </c>
      <c r="C10" s="196" t="str">
        <f t="shared" ref="C10:C16" si="0">AE10</f>
        <v>230V, 3 Ph</v>
      </c>
      <c r="D10" s="197" t="s">
        <v>494</v>
      </c>
      <c r="E10" s="170">
        <f t="shared" ref="E10:I16" si="1">IFERROR(AF10*$B$3*IF($B$4="Yes",1+$AB$1,1),AF10)</f>
        <v>4289.3088006999997</v>
      </c>
      <c r="F10" s="198">
        <f t="shared" si="1"/>
        <v>1100</v>
      </c>
      <c r="G10" s="199">
        <f t="shared" si="1"/>
        <v>767.86800000000005</v>
      </c>
      <c r="H10" s="199">
        <f t="shared" si="1"/>
        <v>390.22800000000001</v>
      </c>
      <c r="I10" s="199">
        <f t="shared" si="1"/>
        <v>442.678</v>
      </c>
      <c r="J10" s="199" t="s">
        <v>56</v>
      </c>
      <c r="K10" s="199">
        <f t="shared" ref="K10:T10" si="2">IFERROR(AL10*$B$3*IF($B$4="Yes",1+$AB$1,1),AL10)</f>
        <v>607</v>
      </c>
      <c r="L10" s="199">
        <f t="shared" si="2"/>
        <v>2779</v>
      </c>
      <c r="M10" s="199">
        <f t="shared" si="2"/>
        <v>1333</v>
      </c>
      <c r="N10" s="199" t="str">
        <f t="shared" si="2"/>
        <v>-</v>
      </c>
      <c r="O10" s="199" t="str">
        <f t="shared" si="2"/>
        <v>-</v>
      </c>
      <c r="P10" s="199" t="str">
        <f t="shared" si="2"/>
        <v>-</v>
      </c>
      <c r="Q10" s="199" t="str">
        <f t="shared" si="2"/>
        <v>-</v>
      </c>
      <c r="R10" s="199">
        <f t="shared" si="2"/>
        <v>1647.979</v>
      </c>
      <c r="S10" s="199">
        <f t="shared" si="2"/>
        <v>579</v>
      </c>
      <c r="T10" s="622">
        <f t="shared" si="2"/>
        <v>515</v>
      </c>
      <c r="U10" s="636" t="s">
        <v>889</v>
      </c>
      <c r="V10" s="637" t="s">
        <v>56</v>
      </c>
      <c r="AC10" t="s">
        <v>493</v>
      </c>
      <c r="AD10">
        <v>5</v>
      </c>
      <c r="AE10" t="s">
        <v>379</v>
      </c>
      <c r="AF10" s="450">
        <v>4289.3088006999997</v>
      </c>
      <c r="AG10" s="450">
        <v>1100</v>
      </c>
      <c r="AH10" s="450">
        <v>767.86800000000005</v>
      </c>
      <c r="AI10" s="450">
        <v>390.22800000000001</v>
      </c>
      <c r="AJ10" s="450">
        <v>442.678</v>
      </c>
      <c r="AK10" s="450" t="s">
        <v>56</v>
      </c>
      <c r="AL10" s="450">
        <v>607</v>
      </c>
      <c r="AM10" s="450">
        <v>2779</v>
      </c>
      <c r="AN10" s="450">
        <v>1333</v>
      </c>
      <c r="AO10" s="450" t="s">
        <v>56</v>
      </c>
      <c r="AP10" s="450" t="s">
        <v>56</v>
      </c>
      <c r="AQ10" s="450" t="s">
        <v>56</v>
      </c>
      <c r="AR10" s="450" t="s">
        <v>56</v>
      </c>
      <c r="AS10" s="450">
        <v>1647.979</v>
      </c>
      <c r="AT10" s="450">
        <v>579</v>
      </c>
      <c r="AU10" s="450">
        <v>515</v>
      </c>
    </row>
    <row r="11" spans="1:49" ht="15.9" customHeight="1">
      <c r="A11" s="77" t="s">
        <v>495</v>
      </c>
      <c r="B11" s="69">
        <v>7</v>
      </c>
      <c r="C11" s="77" t="str">
        <f t="shared" si="0"/>
        <v>230V, 3 Ph</v>
      </c>
      <c r="D11" s="69" t="s">
        <v>496</v>
      </c>
      <c r="E11" s="135">
        <f t="shared" si="1"/>
        <v>4597.2143714000003</v>
      </c>
      <c r="F11" s="78">
        <f t="shared" si="1"/>
        <v>1152</v>
      </c>
      <c r="G11" s="79">
        <f t="shared" si="1"/>
        <v>767.86800000000005</v>
      </c>
      <c r="H11" s="79">
        <f t="shared" si="1"/>
        <v>390.22800000000001</v>
      </c>
      <c r="I11" s="79">
        <f t="shared" si="1"/>
        <v>442.678</v>
      </c>
      <c r="J11" s="79" t="s">
        <v>56</v>
      </c>
      <c r="K11" s="79">
        <f t="shared" ref="K11:P16" si="3">IFERROR(AL11*$B$3*IF($B$4="Yes",1+$AB$1,1),AL11)</f>
        <v>607</v>
      </c>
      <c r="L11" s="79">
        <f t="shared" si="3"/>
        <v>2975</v>
      </c>
      <c r="M11" s="79">
        <f t="shared" si="3"/>
        <v>1458</v>
      </c>
      <c r="N11" s="79" t="str">
        <f t="shared" si="3"/>
        <v>-</v>
      </c>
      <c r="O11" s="79" t="str">
        <f t="shared" si="3"/>
        <v>-</v>
      </c>
      <c r="P11" s="79" t="str">
        <f t="shared" si="3"/>
        <v>-</v>
      </c>
      <c r="Q11" s="79" t="str">
        <f t="shared" ref="Q11:Q57" si="4">IFERROR(AR11*$B$3*IF($B$4="Yes",1+$AB$1,1),AR11)</f>
        <v>-</v>
      </c>
      <c r="R11" s="79">
        <f t="shared" ref="R11:T16" si="5">IFERROR(AS11*$B$3*IF($B$4="Yes",1+$AB$1,1),AS11)</f>
        <v>1647.979</v>
      </c>
      <c r="S11" s="79">
        <f t="shared" si="5"/>
        <v>579</v>
      </c>
      <c r="T11" s="623">
        <f t="shared" si="5"/>
        <v>515</v>
      </c>
      <c r="U11" s="500" t="s">
        <v>889</v>
      </c>
      <c r="V11" s="503" t="s">
        <v>56</v>
      </c>
      <c r="AC11" t="s">
        <v>495</v>
      </c>
      <c r="AD11">
        <v>7</v>
      </c>
      <c r="AE11" t="s">
        <v>379</v>
      </c>
      <c r="AF11" s="450">
        <v>4597.2143714000003</v>
      </c>
      <c r="AG11" s="450">
        <v>1152</v>
      </c>
      <c r="AH11" s="450">
        <v>767.86800000000005</v>
      </c>
      <c r="AI11" s="450">
        <v>390.22800000000001</v>
      </c>
      <c r="AJ11" s="450">
        <v>442.678</v>
      </c>
      <c r="AK11" s="450" t="s">
        <v>56</v>
      </c>
      <c r="AL11" s="450">
        <v>607</v>
      </c>
      <c r="AM11" s="450">
        <v>2975</v>
      </c>
      <c r="AN11" s="450">
        <v>1458</v>
      </c>
      <c r="AO11" s="450" t="s">
        <v>56</v>
      </c>
      <c r="AP11" s="450" t="s">
        <v>56</v>
      </c>
      <c r="AQ11" s="450" t="s">
        <v>56</v>
      </c>
      <c r="AR11" s="450" t="s">
        <v>56</v>
      </c>
      <c r="AS11" s="450">
        <v>1647.979</v>
      </c>
      <c r="AT11" s="450">
        <v>579</v>
      </c>
      <c r="AU11" s="450">
        <v>515</v>
      </c>
    </row>
    <row r="12" spans="1:49" ht="15.9" customHeight="1">
      <c r="A12" s="196" t="s">
        <v>497</v>
      </c>
      <c r="B12" s="197">
        <v>10</v>
      </c>
      <c r="C12" s="196" t="str">
        <f t="shared" si="0"/>
        <v>230V, 3 Ph</v>
      </c>
      <c r="D12" s="197" t="s">
        <v>498</v>
      </c>
      <c r="E12" s="201">
        <f t="shared" si="1"/>
        <v>5289.6774000000005</v>
      </c>
      <c r="F12" s="198">
        <f t="shared" si="1"/>
        <v>1165</v>
      </c>
      <c r="G12" s="199">
        <f t="shared" si="1"/>
        <v>767.86800000000005</v>
      </c>
      <c r="H12" s="199">
        <f t="shared" si="1"/>
        <v>390.22800000000001</v>
      </c>
      <c r="I12" s="199">
        <f t="shared" si="1"/>
        <v>442.678</v>
      </c>
      <c r="J12" s="199" t="s">
        <v>56</v>
      </c>
      <c r="K12" s="199">
        <f t="shared" si="3"/>
        <v>607</v>
      </c>
      <c r="L12" s="199">
        <f t="shared" si="3"/>
        <v>3171</v>
      </c>
      <c r="M12" s="199">
        <f t="shared" si="3"/>
        <v>1581</v>
      </c>
      <c r="N12" s="199" t="str">
        <f t="shared" si="3"/>
        <v>-</v>
      </c>
      <c r="O12" s="199" t="str">
        <f t="shared" si="3"/>
        <v>-</v>
      </c>
      <c r="P12" s="199" t="str">
        <f t="shared" si="3"/>
        <v>-</v>
      </c>
      <c r="Q12" s="199" t="str">
        <f t="shared" si="4"/>
        <v>-</v>
      </c>
      <c r="R12" s="199">
        <f t="shared" si="5"/>
        <v>1647.979</v>
      </c>
      <c r="S12" s="199">
        <f t="shared" si="5"/>
        <v>579</v>
      </c>
      <c r="T12" s="622">
        <f t="shared" si="5"/>
        <v>515</v>
      </c>
      <c r="U12" s="636" t="s">
        <v>889</v>
      </c>
      <c r="V12" s="637" t="s">
        <v>56</v>
      </c>
      <c r="AC12" t="s">
        <v>497</v>
      </c>
      <c r="AD12">
        <v>10</v>
      </c>
      <c r="AE12" t="s">
        <v>379</v>
      </c>
      <c r="AF12" s="450">
        <v>5289.6774000000005</v>
      </c>
      <c r="AG12" s="450">
        <v>1165</v>
      </c>
      <c r="AH12" s="450">
        <v>767.86800000000005</v>
      </c>
      <c r="AI12" s="450">
        <v>390.22800000000001</v>
      </c>
      <c r="AJ12" s="450">
        <v>442.678</v>
      </c>
      <c r="AK12" s="450" t="s">
        <v>56</v>
      </c>
      <c r="AL12" s="450">
        <v>607</v>
      </c>
      <c r="AM12" s="450">
        <v>3171</v>
      </c>
      <c r="AN12" s="450">
        <v>1581</v>
      </c>
      <c r="AO12" s="450" t="s">
        <v>56</v>
      </c>
      <c r="AP12" s="450" t="s">
        <v>56</v>
      </c>
      <c r="AQ12" s="450" t="s">
        <v>56</v>
      </c>
      <c r="AR12" s="450" t="s">
        <v>56</v>
      </c>
      <c r="AS12" s="450">
        <v>1647.979</v>
      </c>
      <c r="AT12" s="450">
        <v>579</v>
      </c>
      <c r="AU12" s="450">
        <v>515</v>
      </c>
    </row>
    <row r="13" spans="1:49" ht="15.9" customHeight="1">
      <c r="A13" s="77" t="s">
        <v>499</v>
      </c>
      <c r="B13" s="69">
        <v>15</v>
      </c>
      <c r="C13" s="77" t="str">
        <f t="shared" si="0"/>
        <v>230V, 3 Ph</v>
      </c>
      <c r="D13" s="69" t="s">
        <v>500</v>
      </c>
      <c r="E13" s="135">
        <f t="shared" si="1"/>
        <v>6775.8161272500001</v>
      </c>
      <c r="F13" s="78">
        <f t="shared" si="1"/>
        <v>1165</v>
      </c>
      <c r="G13" s="79">
        <f t="shared" si="1"/>
        <v>767.86800000000005</v>
      </c>
      <c r="H13" s="79">
        <f t="shared" si="1"/>
        <v>390.22800000000001</v>
      </c>
      <c r="I13" s="79">
        <f t="shared" si="1"/>
        <v>442.678</v>
      </c>
      <c r="J13" s="79" t="s">
        <v>56</v>
      </c>
      <c r="K13" s="79">
        <f t="shared" si="3"/>
        <v>607</v>
      </c>
      <c r="L13" s="79">
        <f t="shared" si="3"/>
        <v>3726</v>
      </c>
      <c r="M13" s="79">
        <f t="shared" si="3"/>
        <v>1623</v>
      </c>
      <c r="N13" s="79" t="str">
        <f t="shared" si="3"/>
        <v>-</v>
      </c>
      <c r="O13" s="79" t="str">
        <f t="shared" si="3"/>
        <v>-</v>
      </c>
      <c r="P13" s="79" t="str">
        <f t="shared" si="3"/>
        <v>-</v>
      </c>
      <c r="Q13" s="79" t="str">
        <f t="shared" si="4"/>
        <v>-</v>
      </c>
      <c r="R13" s="79">
        <f t="shared" si="5"/>
        <v>1647.979</v>
      </c>
      <c r="S13" s="79">
        <f t="shared" si="5"/>
        <v>579</v>
      </c>
      <c r="T13" s="623">
        <f t="shared" si="5"/>
        <v>515</v>
      </c>
      <c r="U13" s="500" t="s">
        <v>889</v>
      </c>
      <c r="V13" s="503" t="s">
        <v>56</v>
      </c>
      <c r="AC13" t="s">
        <v>499</v>
      </c>
      <c r="AD13">
        <v>15</v>
      </c>
      <c r="AE13" t="s">
        <v>379</v>
      </c>
      <c r="AF13" s="450">
        <v>6775.8161272500001</v>
      </c>
      <c r="AG13" s="450">
        <v>1165</v>
      </c>
      <c r="AH13" s="450">
        <v>767.86800000000005</v>
      </c>
      <c r="AI13" s="450">
        <v>390.22800000000001</v>
      </c>
      <c r="AJ13" s="450">
        <v>442.678</v>
      </c>
      <c r="AK13" s="450" t="s">
        <v>56</v>
      </c>
      <c r="AL13" s="450">
        <v>607</v>
      </c>
      <c r="AM13" s="450">
        <v>3726</v>
      </c>
      <c r="AN13" s="450">
        <v>1623</v>
      </c>
      <c r="AO13" s="450" t="s">
        <v>56</v>
      </c>
      <c r="AP13" s="450" t="s">
        <v>56</v>
      </c>
      <c r="AQ13" s="450" t="s">
        <v>56</v>
      </c>
      <c r="AR13" s="450" t="s">
        <v>56</v>
      </c>
      <c r="AS13" s="450">
        <v>1647.979</v>
      </c>
      <c r="AT13" s="450">
        <v>579</v>
      </c>
      <c r="AU13" s="450">
        <v>515</v>
      </c>
    </row>
    <row r="14" spans="1:49" ht="15.9" customHeight="1">
      <c r="A14" s="196" t="s">
        <v>501</v>
      </c>
      <c r="B14" s="197">
        <v>20</v>
      </c>
      <c r="C14" s="196" t="str">
        <f t="shared" si="0"/>
        <v>230V, 3 Ph</v>
      </c>
      <c r="D14" s="197" t="s">
        <v>502</v>
      </c>
      <c r="E14" s="201">
        <f t="shared" si="1"/>
        <v>7621.7324456000006</v>
      </c>
      <c r="F14" s="198">
        <f t="shared" si="1"/>
        <v>1202</v>
      </c>
      <c r="G14" s="199">
        <f t="shared" si="1"/>
        <v>767.86800000000005</v>
      </c>
      <c r="H14" s="199">
        <f t="shared" si="1"/>
        <v>390.22800000000001</v>
      </c>
      <c r="I14" s="199">
        <f t="shared" si="1"/>
        <v>442.678</v>
      </c>
      <c r="J14" s="199" t="s">
        <v>56</v>
      </c>
      <c r="K14" s="199">
        <f t="shared" si="3"/>
        <v>607</v>
      </c>
      <c r="L14" s="199">
        <f t="shared" si="3"/>
        <v>4489</v>
      </c>
      <c r="M14" s="199">
        <f t="shared" si="3"/>
        <v>1794</v>
      </c>
      <c r="N14" s="199" t="str">
        <f t="shared" si="3"/>
        <v>-</v>
      </c>
      <c r="O14" s="199" t="str">
        <f t="shared" si="3"/>
        <v>-</v>
      </c>
      <c r="P14" s="199" t="str">
        <f t="shared" si="3"/>
        <v>-</v>
      </c>
      <c r="Q14" s="199" t="str">
        <f t="shared" si="4"/>
        <v>-</v>
      </c>
      <c r="R14" s="199">
        <f t="shared" si="5"/>
        <v>1647.979</v>
      </c>
      <c r="S14" s="199">
        <f t="shared" si="5"/>
        <v>579</v>
      </c>
      <c r="T14" s="622">
        <f t="shared" si="5"/>
        <v>515</v>
      </c>
      <c r="U14" s="636" t="s">
        <v>889</v>
      </c>
      <c r="V14" s="637" t="s">
        <v>56</v>
      </c>
      <c r="AC14" t="s">
        <v>501</v>
      </c>
      <c r="AD14">
        <v>20</v>
      </c>
      <c r="AE14" t="s">
        <v>379</v>
      </c>
      <c r="AF14" s="450">
        <v>7621.7324456000006</v>
      </c>
      <c r="AG14" s="450">
        <v>1202</v>
      </c>
      <c r="AH14" s="450">
        <v>767.86800000000005</v>
      </c>
      <c r="AI14" s="450">
        <v>390.22800000000001</v>
      </c>
      <c r="AJ14" s="450">
        <v>442.678</v>
      </c>
      <c r="AK14" s="450" t="s">
        <v>56</v>
      </c>
      <c r="AL14" s="450">
        <v>607</v>
      </c>
      <c r="AM14" s="450">
        <v>4489</v>
      </c>
      <c r="AN14" s="450">
        <v>1794</v>
      </c>
      <c r="AO14" s="450" t="s">
        <v>56</v>
      </c>
      <c r="AP14" s="450" t="s">
        <v>56</v>
      </c>
      <c r="AQ14" s="450" t="s">
        <v>56</v>
      </c>
      <c r="AR14" s="450" t="s">
        <v>56</v>
      </c>
      <c r="AS14" s="450">
        <v>1647.979</v>
      </c>
      <c r="AT14" s="450">
        <v>579</v>
      </c>
      <c r="AU14" s="450">
        <v>515</v>
      </c>
    </row>
    <row r="15" spans="1:49" ht="15.9" customHeight="1">
      <c r="A15" s="77" t="s">
        <v>503</v>
      </c>
      <c r="B15" s="69">
        <v>25</v>
      </c>
      <c r="C15" s="77" t="str">
        <f t="shared" si="0"/>
        <v>230V, 3 Ph</v>
      </c>
      <c r="D15" s="69" t="s">
        <v>504</v>
      </c>
      <c r="E15" s="135">
        <f t="shared" si="1"/>
        <v>8762.0068376000017</v>
      </c>
      <c r="F15" s="78">
        <f t="shared" si="1"/>
        <v>1202</v>
      </c>
      <c r="G15" s="79">
        <f t="shared" si="1"/>
        <v>767.86800000000005</v>
      </c>
      <c r="H15" s="79">
        <f t="shared" si="1"/>
        <v>390.22800000000001</v>
      </c>
      <c r="I15" s="79">
        <f t="shared" si="1"/>
        <v>442.678</v>
      </c>
      <c r="J15" s="79" t="s">
        <v>56</v>
      </c>
      <c r="K15" s="79">
        <f t="shared" si="3"/>
        <v>607</v>
      </c>
      <c r="L15" s="79">
        <f t="shared" si="3"/>
        <v>5040</v>
      </c>
      <c r="M15" s="79">
        <f t="shared" si="3"/>
        <v>2346</v>
      </c>
      <c r="N15" s="79" t="str">
        <f t="shared" si="3"/>
        <v>-</v>
      </c>
      <c r="O15" s="79" t="str">
        <f t="shared" si="3"/>
        <v>-</v>
      </c>
      <c r="P15" s="79" t="str">
        <f t="shared" si="3"/>
        <v>-</v>
      </c>
      <c r="Q15" s="79" t="str">
        <f t="shared" si="4"/>
        <v>-</v>
      </c>
      <c r="R15" s="79">
        <f t="shared" si="5"/>
        <v>1647.979</v>
      </c>
      <c r="S15" s="79">
        <f t="shared" si="5"/>
        <v>579</v>
      </c>
      <c r="T15" s="623">
        <f t="shared" si="5"/>
        <v>515</v>
      </c>
      <c r="U15" s="500" t="s">
        <v>889</v>
      </c>
      <c r="V15" s="503" t="s">
        <v>56</v>
      </c>
      <c r="AC15" t="s">
        <v>503</v>
      </c>
      <c r="AD15">
        <v>25</v>
      </c>
      <c r="AE15" t="s">
        <v>379</v>
      </c>
      <c r="AF15" s="450">
        <v>8762.0068376000017</v>
      </c>
      <c r="AG15" s="450">
        <v>1202</v>
      </c>
      <c r="AH15" s="450">
        <v>767.86800000000005</v>
      </c>
      <c r="AI15" s="450">
        <v>390.22800000000001</v>
      </c>
      <c r="AJ15" s="450">
        <v>442.678</v>
      </c>
      <c r="AK15" s="450" t="s">
        <v>56</v>
      </c>
      <c r="AL15" s="450">
        <v>607</v>
      </c>
      <c r="AM15" s="450">
        <v>5040</v>
      </c>
      <c r="AN15" s="450">
        <v>2346</v>
      </c>
      <c r="AO15" s="450" t="s">
        <v>56</v>
      </c>
      <c r="AP15" s="450" t="s">
        <v>56</v>
      </c>
      <c r="AQ15" s="450" t="s">
        <v>56</v>
      </c>
      <c r="AR15" s="450" t="s">
        <v>56</v>
      </c>
      <c r="AS15" s="450">
        <v>1647.979</v>
      </c>
      <c r="AT15" s="450">
        <v>579</v>
      </c>
      <c r="AU15" s="450">
        <v>515</v>
      </c>
    </row>
    <row r="16" spans="1:49" ht="15.9" customHeight="1">
      <c r="A16" s="196" t="s">
        <v>505</v>
      </c>
      <c r="B16" s="197">
        <v>30</v>
      </c>
      <c r="C16" s="196" t="str">
        <f t="shared" si="0"/>
        <v>230V, 3 Ph</v>
      </c>
      <c r="D16" s="197" t="s">
        <v>506</v>
      </c>
      <c r="E16" s="201">
        <f t="shared" si="1"/>
        <v>9740.5555088000001</v>
      </c>
      <c r="F16" s="198">
        <f t="shared" si="1"/>
        <v>1502</v>
      </c>
      <c r="G16" s="199">
        <f t="shared" si="1"/>
        <v>767.86800000000005</v>
      </c>
      <c r="H16" s="199">
        <f t="shared" si="1"/>
        <v>390.22800000000001</v>
      </c>
      <c r="I16" s="199">
        <f t="shared" si="1"/>
        <v>442.678</v>
      </c>
      <c r="J16" s="199" t="str">
        <f>IFERROR(AK16*$B$3*IF($B$4="Yes",1+$AB$1,1),AK16)</f>
        <v>-</v>
      </c>
      <c r="K16" s="199">
        <f t="shared" si="3"/>
        <v>607</v>
      </c>
      <c r="L16" s="199">
        <f t="shared" si="3"/>
        <v>6006</v>
      </c>
      <c r="M16" s="199">
        <f t="shared" si="3"/>
        <v>2829</v>
      </c>
      <c r="N16" s="199" t="str">
        <f t="shared" si="3"/>
        <v>-</v>
      </c>
      <c r="O16" s="199" t="str">
        <f t="shared" si="3"/>
        <v>-</v>
      </c>
      <c r="P16" s="199" t="str">
        <f t="shared" si="3"/>
        <v>-</v>
      </c>
      <c r="Q16" s="199" t="str">
        <f t="shared" si="4"/>
        <v>-</v>
      </c>
      <c r="R16" s="199">
        <f t="shared" si="5"/>
        <v>1647.979</v>
      </c>
      <c r="S16" s="199">
        <f t="shared" si="5"/>
        <v>579</v>
      </c>
      <c r="T16" s="622">
        <f t="shared" si="5"/>
        <v>515</v>
      </c>
      <c r="U16" s="636" t="s">
        <v>889</v>
      </c>
      <c r="V16" s="637" t="s">
        <v>56</v>
      </c>
      <c r="AC16" t="s">
        <v>505</v>
      </c>
      <c r="AD16">
        <v>30</v>
      </c>
      <c r="AE16" t="s">
        <v>379</v>
      </c>
      <c r="AF16" s="450">
        <v>9740.5555088000001</v>
      </c>
      <c r="AG16" s="450">
        <v>1502</v>
      </c>
      <c r="AH16" s="450">
        <v>767.86800000000005</v>
      </c>
      <c r="AI16" s="450">
        <v>390.22800000000001</v>
      </c>
      <c r="AJ16" s="450">
        <v>442.678</v>
      </c>
      <c r="AK16" s="450" t="s">
        <v>56</v>
      </c>
      <c r="AL16" s="450">
        <v>607</v>
      </c>
      <c r="AM16" s="450">
        <v>6006</v>
      </c>
      <c r="AN16" s="450">
        <v>2829</v>
      </c>
      <c r="AO16" s="450" t="s">
        <v>56</v>
      </c>
      <c r="AP16" s="450" t="s">
        <v>56</v>
      </c>
      <c r="AQ16" s="450" t="s">
        <v>56</v>
      </c>
      <c r="AR16" s="450" t="s">
        <v>56</v>
      </c>
      <c r="AS16" s="450">
        <v>1647.979</v>
      </c>
      <c r="AT16" s="450">
        <v>579</v>
      </c>
      <c r="AU16" s="450">
        <v>515</v>
      </c>
    </row>
    <row r="17" spans="1:134" s="35" customFormat="1" ht="26.1" customHeight="1">
      <c r="A17" s="139" t="s">
        <v>415</v>
      </c>
      <c r="B17" s="39"/>
      <c r="F17" s="43"/>
      <c r="G17" s="43"/>
      <c r="H17" s="43"/>
      <c r="J17" s="43"/>
      <c r="K17" s="43"/>
      <c r="L17" s="43"/>
      <c r="M17" s="43"/>
      <c r="N17" s="43"/>
      <c r="O17" s="43"/>
      <c r="P17" s="43"/>
      <c r="Q17" s="43"/>
      <c r="R17" s="43"/>
      <c r="T17" s="624"/>
      <c r="U17" s="638"/>
      <c r="V17" s="639"/>
      <c r="W17" s="474"/>
      <c r="X17" s="474"/>
      <c r="Y17" s="474"/>
      <c r="Z17"/>
      <c r="AA17"/>
      <c r="AB17"/>
      <c r="AC17" t="s">
        <v>416</v>
      </c>
      <c r="AD17"/>
      <c r="AE17"/>
      <c r="AF17" s="450"/>
      <c r="AG17" s="450"/>
      <c r="AH17" s="450"/>
      <c r="AI17" s="450"/>
      <c r="AJ17" s="450"/>
      <c r="AK17" s="450"/>
      <c r="AL17" s="450"/>
      <c r="AM17" s="450"/>
      <c r="AN17" s="450"/>
      <c r="AO17" s="450"/>
      <c r="AP17" s="450"/>
      <c r="AQ17" s="450"/>
      <c r="AR17" s="450"/>
      <c r="AS17" s="450"/>
      <c r="AT17" s="450"/>
      <c r="AU17" s="450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</row>
    <row r="18" spans="1:134" ht="15.9" customHeight="1">
      <c r="A18" s="147" t="s">
        <v>507</v>
      </c>
      <c r="B18" s="10"/>
      <c r="C18" s="7"/>
      <c r="D18" s="7"/>
      <c r="E18" s="7"/>
      <c r="F18" s="44"/>
      <c r="G18" s="45"/>
      <c r="H18" s="45"/>
      <c r="I18" s="7"/>
      <c r="J18" s="45"/>
      <c r="K18" s="45"/>
      <c r="L18" s="45"/>
      <c r="M18" s="45"/>
      <c r="N18" s="45"/>
      <c r="O18" s="45"/>
      <c r="P18" s="45"/>
      <c r="Q18" s="45"/>
      <c r="R18" s="45"/>
      <c r="S18" s="7"/>
      <c r="T18" s="621"/>
      <c r="U18" s="640"/>
      <c r="V18" s="641"/>
      <c r="AC18" t="s">
        <v>508</v>
      </c>
      <c r="AF18" s="450"/>
      <c r="AG18" s="450"/>
      <c r="AH18" s="450"/>
      <c r="AI18" s="450"/>
      <c r="AJ18" s="450"/>
      <c r="AK18" s="450"/>
      <c r="AL18" s="450"/>
      <c r="AM18" s="450"/>
      <c r="AN18" s="450"/>
      <c r="AO18" s="450"/>
      <c r="AP18" s="450"/>
      <c r="AQ18" s="450"/>
      <c r="AR18" s="450"/>
      <c r="AS18" s="450"/>
      <c r="AT18" s="450"/>
      <c r="AU18" s="450"/>
    </row>
    <row r="19" spans="1:134" ht="15.9" customHeight="1">
      <c r="A19" s="196" t="s">
        <v>509</v>
      </c>
      <c r="B19" s="197">
        <v>5</v>
      </c>
      <c r="C19" s="196" t="str">
        <f t="shared" ref="C19:C27" si="6">AE19</f>
        <v>460V, 3 Ph</v>
      </c>
      <c r="D19" s="197" t="s">
        <v>510</v>
      </c>
      <c r="E19" s="201">
        <f t="shared" ref="E19:E27" si="7">IFERROR(AF19*$B$3*IF($B$4="Yes",1+$AB$1,1),AF19)</f>
        <v>4040.0805969999997</v>
      </c>
      <c r="F19" s="198">
        <f t="shared" ref="F19:F27" si="8">IFERROR(AG19*$B$3*IF($B$4="Yes",1+$AB$1,1),AG19)</f>
        <v>1095</v>
      </c>
      <c r="G19" s="199">
        <f t="shared" ref="G19:G27" si="9">IFERROR(AH19*$B$3*IF($B$4="Yes",1+$AB$1,1),AH19)</f>
        <v>767.86800000000005</v>
      </c>
      <c r="H19" s="199">
        <f t="shared" ref="H19:H27" si="10">IFERROR(AI19*$B$3*IF($B$4="Yes",1+$AB$1,1),AI19)</f>
        <v>390.22800000000001</v>
      </c>
      <c r="I19" s="199">
        <f t="shared" ref="I19:I27" si="11">IFERROR(AJ19*$B$3*IF($B$4="Yes",1+$AB$1,1),AJ19)</f>
        <v>442.678</v>
      </c>
      <c r="J19" s="199" t="s">
        <v>56</v>
      </c>
      <c r="K19" s="199">
        <f t="shared" ref="K19:K27" si="12">IFERROR(AL19*$B$3*IF($B$4="Yes",1+$AB$1,1),AL19)</f>
        <v>607</v>
      </c>
      <c r="L19" s="199">
        <f t="shared" ref="L19:L27" si="13">IFERROR(AM19*$B$3*IF($B$4="Yes",1+$AB$1,1),AM19)</f>
        <v>2471</v>
      </c>
      <c r="M19" s="199">
        <f t="shared" ref="M19:M27" si="14">IFERROR(AN19*$B$3*IF($B$4="Yes",1+$AB$1,1),AN19)</f>
        <v>1264</v>
      </c>
      <c r="N19" s="199" t="str">
        <f t="shared" ref="N19:N27" si="15">IFERROR(AO19*$B$3*IF($B$4="Yes",1+$AB$1,1),AO19)</f>
        <v>-</v>
      </c>
      <c r="O19" s="199" t="str">
        <f t="shared" ref="O19:O27" si="16">IFERROR(AP19*$B$3*IF($B$4="Yes",1+$AB$1,1),AP19)</f>
        <v>-</v>
      </c>
      <c r="P19" s="199" t="str">
        <f t="shared" ref="P19:P27" si="17">IFERROR(AQ19*$B$3*IF($B$4="Yes",1+$AB$1,1),AQ19)</f>
        <v>-</v>
      </c>
      <c r="Q19" s="199" t="str">
        <f t="shared" si="4"/>
        <v>-</v>
      </c>
      <c r="R19" s="199">
        <f t="shared" ref="R19:R27" si="18">IFERROR(AS19*$B$3*IF($B$4="Yes",1+$AB$1,1),AS19)</f>
        <v>1647.979</v>
      </c>
      <c r="S19" s="199">
        <f t="shared" ref="S19:S27" si="19">IFERROR(AT19*$B$3*IF($B$4="Yes",1+$AB$1,1),AT19)</f>
        <v>579</v>
      </c>
      <c r="T19" s="622">
        <f t="shared" ref="T19:T27" si="20">IFERROR(AU19*$B$3*IF($B$4="Yes",1+$AB$1,1),AU19)</f>
        <v>515</v>
      </c>
      <c r="U19" s="636" t="s">
        <v>889</v>
      </c>
      <c r="V19" s="637" t="s">
        <v>56</v>
      </c>
      <c r="AC19" s="9" t="s">
        <v>509</v>
      </c>
      <c r="AD19" s="36">
        <v>5</v>
      </c>
      <c r="AE19" s="36" t="s">
        <v>391</v>
      </c>
      <c r="AF19" s="227">
        <v>4040.0805969999997</v>
      </c>
      <c r="AG19" s="450">
        <v>1095</v>
      </c>
      <c r="AH19" s="36">
        <v>767.86800000000005</v>
      </c>
      <c r="AI19" s="36">
        <v>390.22800000000001</v>
      </c>
      <c r="AJ19" s="36">
        <v>442.678</v>
      </c>
      <c r="AK19" s="227" t="s">
        <v>56</v>
      </c>
      <c r="AL19" s="36">
        <v>607</v>
      </c>
      <c r="AM19" s="227">
        <v>2471</v>
      </c>
      <c r="AN19" s="227">
        <v>1264</v>
      </c>
      <c r="AO19" s="227" t="s">
        <v>56</v>
      </c>
      <c r="AP19" s="227" t="s">
        <v>56</v>
      </c>
      <c r="AQ19" s="227" t="s">
        <v>56</v>
      </c>
      <c r="AR19" s="227" t="s">
        <v>56</v>
      </c>
      <c r="AS19" s="227">
        <v>1647.979</v>
      </c>
      <c r="AT19" s="227">
        <v>579</v>
      </c>
      <c r="AU19" s="36">
        <v>515</v>
      </c>
    </row>
    <row r="20" spans="1:134" ht="15.9" customHeight="1">
      <c r="A20" s="77" t="s">
        <v>511</v>
      </c>
      <c r="B20" s="69">
        <v>7</v>
      </c>
      <c r="C20" s="77" t="str">
        <f t="shared" si="6"/>
        <v>460V, 3 Ph</v>
      </c>
      <c r="D20" s="69" t="s">
        <v>512</v>
      </c>
      <c r="E20" s="135">
        <f t="shared" si="7"/>
        <v>4874.5199901999995</v>
      </c>
      <c r="F20" s="78">
        <f t="shared" si="8"/>
        <v>1095</v>
      </c>
      <c r="G20" s="79">
        <f t="shared" si="9"/>
        <v>767.86800000000005</v>
      </c>
      <c r="H20" s="79">
        <f t="shared" si="10"/>
        <v>390.22800000000001</v>
      </c>
      <c r="I20" s="79">
        <f t="shared" si="11"/>
        <v>442.678</v>
      </c>
      <c r="J20" s="79" t="s">
        <v>56</v>
      </c>
      <c r="K20" s="79">
        <f t="shared" si="12"/>
        <v>607</v>
      </c>
      <c r="L20" s="79">
        <f t="shared" si="13"/>
        <v>2563</v>
      </c>
      <c r="M20" s="79">
        <f t="shared" si="14"/>
        <v>1298</v>
      </c>
      <c r="N20" s="79" t="str">
        <f t="shared" si="15"/>
        <v>-</v>
      </c>
      <c r="O20" s="79" t="str">
        <f t="shared" si="16"/>
        <v>-</v>
      </c>
      <c r="P20" s="79" t="str">
        <f t="shared" si="17"/>
        <v>-</v>
      </c>
      <c r="Q20" s="79" t="str">
        <f t="shared" si="4"/>
        <v>-</v>
      </c>
      <c r="R20" s="79">
        <f t="shared" si="18"/>
        <v>1647.979</v>
      </c>
      <c r="S20" s="79">
        <f t="shared" si="19"/>
        <v>579</v>
      </c>
      <c r="T20" s="623">
        <f t="shared" si="20"/>
        <v>515</v>
      </c>
      <c r="U20" s="500" t="s">
        <v>889</v>
      </c>
      <c r="V20" s="503" t="s">
        <v>56</v>
      </c>
      <c r="AC20" s="9" t="s">
        <v>511</v>
      </c>
      <c r="AD20" s="36">
        <v>7</v>
      </c>
      <c r="AE20" s="36" t="s">
        <v>391</v>
      </c>
      <c r="AF20" s="227">
        <v>4874.5199901999995</v>
      </c>
      <c r="AG20" s="450">
        <v>1095</v>
      </c>
      <c r="AH20" s="36">
        <v>767.86800000000005</v>
      </c>
      <c r="AI20" s="36">
        <v>390.22800000000001</v>
      </c>
      <c r="AJ20" s="36">
        <v>442.678</v>
      </c>
      <c r="AK20" s="227" t="s">
        <v>56</v>
      </c>
      <c r="AL20" s="36">
        <v>607</v>
      </c>
      <c r="AM20" s="227">
        <v>2563</v>
      </c>
      <c r="AN20" s="227">
        <v>1298</v>
      </c>
      <c r="AO20" s="227" t="s">
        <v>56</v>
      </c>
      <c r="AP20" s="227" t="s">
        <v>56</v>
      </c>
      <c r="AQ20" s="227" t="s">
        <v>56</v>
      </c>
      <c r="AR20" s="227" t="s">
        <v>56</v>
      </c>
      <c r="AS20" s="227">
        <v>1647.979</v>
      </c>
      <c r="AT20" s="227">
        <v>579</v>
      </c>
      <c r="AU20" s="36">
        <v>515</v>
      </c>
    </row>
    <row r="21" spans="1:134" ht="15.9" customHeight="1">
      <c r="A21" s="196" t="s">
        <v>513</v>
      </c>
      <c r="B21" s="197">
        <v>10</v>
      </c>
      <c r="C21" s="196" t="str">
        <f t="shared" si="6"/>
        <v>460V, 3 Ph</v>
      </c>
      <c r="D21" s="197" t="s">
        <v>514</v>
      </c>
      <c r="E21" s="201">
        <f t="shared" si="7"/>
        <v>5092.1839499999996</v>
      </c>
      <c r="F21" s="198">
        <f t="shared" si="8"/>
        <v>1151</v>
      </c>
      <c r="G21" s="199">
        <f t="shared" si="9"/>
        <v>767.86800000000005</v>
      </c>
      <c r="H21" s="199">
        <f t="shared" si="10"/>
        <v>390.22800000000001</v>
      </c>
      <c r="I21" s="199">
        <f t="shared" si="11"/>
        <v>442.678</v>
      </c>
      <c r="J21" s="199" t="s">
        <v>56</v>
      </c>
      <c r="K21" s="199">
        <f t="shared" si="12"/>
        <v>607</v>
      </c>
      <c r="L21" s="199">
        <f t="shared" si="13"/>
        <v>2779</v>
      </c>
      <c r="M21" s="199">
        <f t="shared" si="14"/>
        <v>1333</v>
      </c>
      <c r="N21" s="199" t="str">
        <f t="shared" si="15"/>
        <v>-</v>
      </c>
      <c r="O21" s="199" t="str">
        <f t="shared" si="16"/>
        <v>-</v>
      </c>
      <c r="P21" s="199" t="str">
        <f t="shared" si="17"/>
        <v>-</v>
      </c>
      <c r="Q21" s="199" t="str">
        <f t="shared" si="4"/>
        <v>-</v>
      </c>
      <c r="R21" s="199">
        <f t="shared" si="18"/>
        <v>1647.979</v>
      </c>
      <c r="S21" s="199">
        <f t="shared" si="19"/>
        <v>579</v>
      </c>
      <c r="T21" s="622">
        <f t="shared" si="20"/>
        <v>515</v>
      </c>
      <c r="U21" s="636" t="s">
        <v>889</v>
      </c>
      <c r="V21" s="637" t="s">
        <v>56</v>
      </c>
      <c r="AC21" s="9" t="s">
        <v>513</v>
      </c>
      <c r="AD21" s="36">
        <v>10</v>
      </c>
      <c r="AE21" s="36" t="s">
        <v>391</v>
      </c>
      <c r="AF21" s="227">
        <v>5092.1839499999996</v>
      </c>
      <c r="AG21" s="450">
        <v>1151</v>
      </c>
      <c r="AH21" s="36">
        <v>767.86800000000005</v>
      </c>
      <c r="AI21" s="36">
        <v>390.22800000000001</v>
      </c>
      <c r="AJ21" s="36">
        <v>442.678</v>
      </c>
      <c r="AK21" s="227" t="s">
        <v>56</v>
      </c>
      <c r="AL21" s="36">
        <v>607</v>
      </c>
      <c r="AM21" s="227">
        <v>2779</v>
      </c>
      <c r="AN21" s="227">
        <v>1333</v>
      </c>
      <c r="AO21" s="227" t="s">
        <v>56</v>
      </c>
      <c r="AP21" s="227" t="s">
        <v>56</v>
      </c>
      <c r="AQ21" s="227" t="s">
        <v>56</v>
      </c>
      <c r="AR21" s="227" t="s">
        <v>56</v>
      </c>
      <c r="AS21" s="227">
        <v>1647.979</v>
      </c>
      <c r="AT21" s="227">
        <v>579</v>
      </c>
      <c r="AU21" s="36">
        <v>515</v>
      </c>
    </row>
    <row r="22" spans="1:134" ht="15.9" customHeight="1">
      <c r="A22" s="77" t="s">
        <v>515</v>
      </c>
      <c r="B22" s="69">
        <v>15</v>
      </c>
      <c r="C22" s="77" t="str">
        <f t="shared" si="6"/>
        <v>460V, 3 Ph</v>
      </c>
      <c r="D22" s="69" t="s">
        <v>516</v>
      </c>
      <c r="E22" s="135">
        <f t="shared" si="7"/>
        <v>5505.8189999999995</v>
      </c>
      <c r="F22" s="78">
        <f t="shared" si="8"/>
        <v>1165</v>
      </c>
      <c r="G22" s="79">
        <f t="shared" si="9"/>
        <v>767.86800000000005</v>
      </c>
      <c r="H22" s="79">
        <f t="shared" si="10"/>
        <v>390.22800000000001</v>
      </c>
      <c r="I22" s="79">
        <f t="shared" si="11"/>
        <v>442.678</v>
      </c>
      <c r="J22" s="79" t="s">
        <v>56</v>
      </c>
      <c r="K22" s="79">
        <f t="shared" si="12"/>
        <v>607</v>
      </c>
      <c r="L22" s="79">
        <f t="shared" si="13"/>
        <v>2975</v>
      </c>
      <c r="M22" s="79">
        <f t="shared" si="14"/>
        <v>1458</v>
      </c>
      <c r="N22" s="79" t="str">
        <f t="shared" si="15"/>
        <v>-</v>
      </c>
      <c r="O22" s="79" t="str">
        <f t="shared" si="16"/>
        <v>-</v>
      </c>
      <c r="P22" s="79" t="str">
        <f t="shared" si="17"/>
        <v>-</v>
      </c>
      <c r="Q22" s="79" t="str">
        <f t="shared" si="4"/>
        <v>-</v>
      </c>
      <c r="R22" s="79">
        <f t="shared" si="18"/>
        <v>1647.979</v>
      </c>
      <c r="S22" s="79">
        <f t="shared" si="19"/>
        <v>579</v>
      </c>
      <c r="T22" s="623">
        <f t="shared" si="20"/>
        <v>515</v>
      </c>
      <c r="U22" s="500" t="s">
        <v>889</v>
      </c>
      <c r="V22" s="503" t="s">
        <v>56</v>
      </c>
      <c r="AC22" s="9" t="s">
        <v>515</v>
      </c>
      <c r="AD22" s="36">
        <v>15</v>
      </c>
      <c r="AE22" s="36" t="s">
        <v>391</v>
      </c>
      <c r="AF22" s="227">
        <v>5505.8189999999995</v>
      </c>
      <c r="AG22" s="450">
        <v>1165</v>
      </c>
      <c r="AH22" s="36">
        <v>767.86800000000005</v>
      </c>
      <c r="AI22" s="36">
        <v>390.22800000000001</v>
      </c>
      <c r="AJ22" s="36">
        <v>442.678</v>
      </c>
      <c r="AK22" s="227" t="s">
        <v>56</v>
      </c>
      <c r="AL22" s="36">
        <v>607</v>
      </c>
      <c r="AM22" s="227">
        <v>2975</v>
      </c>
      <c r="AN22" s="227">
        <v>1458</v>
      </c>
      <c r="AO22" s="227" t="s">
        <v>56</v>
      </c>
      <c r="AP22" s="227" t="s">
        <v>56</v>
      </c>
      <c r="AQ22" s="227" t="s">
        <v>56</v>
      </c>
      <c r="AR22" s="227" t="s">
        <v>56</v>
      </c>
      <c r="AS22" s="227">
        <v>1647.979</v>
      </c>
      <c r="AT22" s="227">
        <v>579</v>
      </c>
      <c r="AU22" s="36">
        <v>515</v>
      </c>
    </row>
    <row r="23" spans="1:134" ht="15.9" customHeight="1">
      <c r="A23" s="196" t="s">
        <v>517</v>
      </c>
      <c r="B23" s="197">
        <v>20</v>
      </c>
      <c r="C23" s="196" t="str">
        <f t="shared" si="6"/>
        <v>460V, 3 Ph</v>
      </c>
      <c r="D23" s="197" t="s">
        <v>518</v>
      </c>
      <c r="E23" s="201">
        <f t="shared" si="7"/>
        <v>6388.6456632000009</v>
      </c>
      <c r="F23" s="198">
        <f t="shared" si="8"/>
        <v>1165</v>
      </c>
      <c r="G23" s="199">
        <f t="shared" si="9"/>
        <v>767.86800000000005</v>
      </c>
      <c r="H23" s="199">
        <f t="shared" si="10"/>
        <v>390.22800000000001</v>
      </c>
      <c r="I23" s="199">
        <f t="shared" si="11"/>
        <v>442.678</v>
      </c>
      <c r="J23" s="199" t="s">
        <v>56</v>
      </c>
      <c r="K23" s="199">
        <f t="shared" si="12"/>
        <v>607</v>
      </c>
      <c r="L23" s="199">
        <f t="shared" si="13"/>
        <v>3171</v>
      </c>
      <c r="M23" s="199">
        <f t="shared" si="14"/>
        <v>1581</v>
      </c>
      <c r="N23" s="199" t="str">
        <f t="shared" si="15"/>
        <v>-</v>
      </c>
      <c r="O23" s="199" t="str">
        <f t="shared" si="16"/>
        <v>-</v>
      </c>
      <c r="P23" s="199" t="str">
        <f t="shared" si="17"/>
        <v>-</v>
      </c>
      <c r="Q23" s="199" t="str">
        <f t="shared" si="4"/>
        <v>-</v>
      </c>
      <c r="R23" s="199">
        <f t="shared" si="18"/>
        <v>1647.979</v>
      </c>
      <c r="S23" s="199">
        <f t="shared" si="19"/>
        <v>579</v>
      </c>
      <c r="T23" s="622">
        <f t="shared" si="20"/>
        <v>515</v>
      </c>
      <c r="U23" s="636" t="s">
        <v>889</v>
      </c>
      <c r="V23" s="637" t="s">
        <v>56</v>
      </c>
      <c r="AC23" s="9" t="s">
        <v>517</v>
      </c>
      <c r="AD23" s="36">
        <v>20</v>
      </c>
      <c r="AE23" s="36" t="s">
        <v>391</v>
      </c>
      <c r="AF23" s="227">
        <v>6388.6456632000009</v>
      </c>
      <c r="AG23" s="450">
        <v>1165</v>
      </c>
      <c r="AH23" s="36">
        <v>767.86800000000005</v>
      </c>
      <c r="AI23" s="36">
        <v>390.22800000000001</v>
      </c>
      <c r="AJ23" s="36">
        <v>442.678</v>
      </c>
      <c r="AK23" s="227" t="s">
        <v>56</v>
      </c>
      <c r="AL23" s="36">
        <v>607</v>
      </c>
      <c r="AM23" s="227">
        <v>3171</v>
      </c>
      <c r="AN23" s="227">
        <v>1581</v>
      </c>
      <c r="AO23" s="227" t="s">
        <v>56</v>
      </c>
      <c r="AP23" s="227" t="s">
        <v>56</v>
      </c>
      <c r="AQ23" s="227" t="s">
        <v>56</v>
      </c>
      <c r="AR23" s="227" t="s">
        <v>56</v>
      </c>
      <c r="AS23" s="227">
        <v>1647.979</v>
      </c>
      <c r="AT23" s="227">
        <v>579</v>
      </c>
      <c r="AU23" s="36">
        <v>515</v>
      </c>
    </row>
    <row r="24" spans="1:134" ht="15.9" customHeight="1">
      <c r="A24" s="77" t="s">
        <v>519</v>
      </c>
      <c r="B24" s="69">
        <v>25</v>
      </c>
      <c r="C24" s="77" t="str">
        <f t="shared" si="6"/>
        <v>460V, 3 Ph</v>
      </c>
      <c r="D24" s="69" t="s">
        <v>520</v>
      </c>
      <c r="E24" s="135">
        <f t="shared" si="7"/>
        <v>6199.2327616000002</v>
      </c>
      <c r="F24" s="78">
        <f t="shared" si="8"/>
        <v>1174</v>
      </c>
      <c r="G24" s="79">
        <f t="shared" si="9"/>
        <v>767.86800000000005</v>
      </c>
      <c r="H24" s="79">
        <f t="shared" si="10"/>
        <v>390.22800000000001</v>
      </c>
      <c r="I24" s="79">
        <f t="shared" si="11"/>
        <v>442.678</v>
      </c>
      <c r="J24" s="79" t="s">
        <v>56</v>
      </c>
      <c r="K24" s="79">
        <f t="shared" si="12"/>
        <v>607</v>
      </c>
      <c r="L24" s="79">
        <f t="shared" si="13"/>
        <v>3458</v>
      </c>
      <c r="M24" s="79">
        <f t="shared" si="14"/>
        <v>1602</v>
      </c>
      <c r="N24" s="79" t="str">
        <f t="shared" si="15"/>
        <v>-</v>
      </c>
      <c r="O24" s="79" t="str">
        <f t="shared" si="16"/>
        <v>-</v>
      </c>
      <c r="P24" s="79" t="str">
        <f t="shared" si="17"/>
        <v>-</v>
      </c>
      <c r="Q24" s="79" t="str">
        <f t="shared" si="4"/>
        <v>-</v>
      </c>
      <c r="R24" s="79">
        <f t="shared" si="18"/>
        <v>1647.979</v>
      </c>
      <c r="S24" s="79">
        <f t="shared" si="19"/>
        <v>579</v>
      </c>
      <c r="T24" s="623">
        <f t="shared" si="20"/>
        <v>515</v>
      </c>
      <c r="U24" s="500" t="s">
        <v>889</v>
      </c>
      <c r="V24" s="503" t="s">
        <v>56</v>
      </c>
      <c r="AC24" s="9" t="s">
        <v>519</v>
      </c>
      <c r="AD24" s="36">
        <v>25</v>
      </c>
      <c r="AE24" s="36" t="s">
        <v>391</v>
      </c>
      <c r="AF24" s="227">
        <v>6199.2327616000002</v>
      </c>
      <c r="AG24" s="450">
        <v>1174</v>
      </c>
      <c r="AH24" s="36">
        <v>767.86800000000005</v>
      </c>
      <c r="AI24" s="36">
        <v>390.22800000000001</v>
      </c>
      <c r="AJ24" s="36">
        <v>442.678</v>
      </c>
      <c r="AK24" s="227" t="s">
        <v>56</v>
      </c>
      <c r="AL24" s="36">
        <v>607</v>
      </c>
      <c r="AM24" s="227">
        <v>3458</v>
      </c>
      <c r="AN24" s="227">
        <v>1602</v>
      </c>
      <c r="AO24" s="227" t="s">
        <v>56</v>
      </c>
      <c r="AP24" s="227" t="s">
        <v>56</v>
      </c>
      <c r="AQ24" s="227" t="s">
        <v>56</v>
      </c>
      <c r="AR24" s="227" t="s">
        <v>56</v>
      </c>
      <c r="AS24" s="227">
        <v>1647.979</v>
      </c>
      <c r="AT24" s="227">
        <v>579</v>
      </c>
      <c r="AU24" s="36">
        <v>515</v>
      </c>
    </row>
    <row r="25" spans="1:134" ht="15.9" customHeight="1">
      <c r="A25" s="196" t="s">
        <v>521</v>
      </c>
      <c r="B25" s="197">
        <v>30</v>
      </c>
      <c r="C25" s="196" t="str">
        <f t="shared" si="6"/>
        <v>460V, 3 Ph</v>
      </c>
      <c r="D25" s="197" t="s">
        <v>522</v>
      </c>
      <c r="E25" s="201">
        <f t="shared" si="7"/>
        <v>7459.1923504000006</v>
      </c>
      <c r="F25" s="198">
        <f t="shared" si="8"/>
        <v>1174</v>
      </c>
      <c r="G25" s="199">
        <f t="shared" si="9"/>
        <v>767.86800000000005</v>
      </c>
      <c r="H25" s="199">
        <f t="shared" si="10"/>
        <v>390.22800000000001</v>
      </c>
      <c r="I25" s="199">
        <f t="shared" si="11"/>
        <v>442.678</v>
      </c>
      <c r="J25" s="199" t="s">
        <v>56</v>
      </c>
      <c r="K25" s="199">
        <f t="shared" si="12"/>
        <v>607</v>
      </c>
      <c r="L25" s="199">
        <f t="shared" si="13"/>
        <v>3726</v>
      </c>
      <c r="M25" s="199">
        <f t="shared" si="14"/>
        <v>1623</v>
      </c>
      <c r="N25" s="199" t="str">
        <f t="shared" si="15"/>
        <v>-</v>
      </c>
      <c r="O25" s="199" t="str">
        <f t="shared" si="16"/>
        <v>-</v>
      </c>
      <c r="P25" s="199" t="str">
        <f t="shared" si="17"/>
        <v>-</v>
      </c>
      <c r="Q25" s="199" t="str">
        <f t="shared" si="4"/>
        <v>-</v>
      </c>
      <c r="R25" s="199">
        <f t="shared" si="18"/>
        <v>1647.979</v>
      </c>
      <c r="S25" s="199">
        <f t="shared" si="19"/>
        <v>579</v>
      </c>
      <c r="T25" s="622">
        <f t="shared" si="20"/>
        <v>515</v>
      </c>
      <c r="U25" s="636" t="s">
        <v>889</v>
      </c>
      <c r="V25" s="637" t="s">
        <v>56</v>
      </c>
      <c r="AC25" s="9" t="s">
        <v>521</v>
      </c>
      <c r="AD25" s="36">
        <v>30</v>
      </c>
      <c r="AE25" s="36" t="s">
        <v>391</v>
      </c>
      <c r="AF25" s="227">
        <v>7459.1923504000006</v>
      </c>
      <c r="AG25" s="450">
        <v>1174</v>
      </c>
      <c r="AH25" s="36">
        <v>767.86800000000005</v>
      </c>
      <c r="AI25" s="36">
        <v>390.22800000000001</v>
      </c>
      <c r="AJ25" s="36">
        <v>442.678</v>
      </c>
      <c r="AK25" s="36" t="s">
        <v>56</v>
      </c>
      <c r="AL25" s="36">
        <v>607</v>
      </c>
      <c r="AM25" s="227">
        <v>3726</v>
      </c>
      <c r="AN25" s="227">
        <v>1623</v>
      </c>
      <c r="AO25" s="227" t="s">
        <v>56</v>
      </c>
      <c r="AP25" s="227" t="s">
        <v>56</v>
      </c>
      <c r="AQ25" s="227" t="s">
        <v>56</v>
      </c>
      <c r="AR25" s="227" t="s">
        <v>56</v>
      </c>
      <c r="AS25" s="227">
        <v>1647.979</v>
      </c>
      <c r="AT25" s="227">
        <v>579</v>
      </c>
      <c r="AU25" s="36">
        <v>515</v>
      </c>
    </row>
    <row r="26" spans="1:134" ht="15.9" customHeight="1">
      <c r="A26" s="202" t="s">
        <v>523</v>
      </c>
      <c r="B26" s="203">
        <v>40</v>
      </c>
      <c r="C26" s="202" t="str">
        <f t="shared" si="6"/>
        <v>460V, 3 Ph</v>
      </c>
      <c r="D26" s="203" t="s">
        <v>524</v>
      </c>
      <c r="E26" s="204">
        <f t="shared" si="7"/>
        <v>8316.3202224000015</v>
      </c>
      <c r="F26" s="200">
        <f t="shared" si="8"/>
        <v>1210</v>
      </c>
      <c r="G26" s="200">
        <f t="shared" si="9"/>
        <v>767.86800000000005</v>
      </c>
      <c r="H26" s="200">
        <f t="shared" si="10"/>
        <v>390.22800000000001</v>
      </c>
      <c r="I26" s="205">
        <f t="shared" si="11"/>
        <v>442.678</v>
      </c>
      <c r="J26" s="79" t="s">
        <v>56</v>
      </c>
      <c r="K26" s="200">
        <f t="shared" si="12"/>
        <v>607</v>
      </c>
      <c r="L26" s="200">
        <f t="shared" si="13"/>
        <v>4489</v>
      </c>
      <c r="M26" s="200">
        <f t="shared" si="14"/>
        <v>1794</v>
      </c>
      <c r="N26" s="200" t="str">
        <f t="shared" si="15"/>
        <v>-</v>
      </c>
      <c r="O26" s="200" t="str">
        <f t="shared" si="16"/>
        <v>-</v>
      </c>
      <c r="P26" s="200" t="str">
        <f t="shared" si="17"/>
        <v>-</v>
      </c>
      <c r="Q26" s="200" t="str">
        <f t="shared" si="4"/>
        <v>-</v>
      </c>
      <c r="R26" s="200">
        <f t="shared" si="18"/>
        <v>1647.979</v>
      </c>
      <c r="S26" s="200">
        <f t="shared" si="19"/>
        <v>579</v>
      </c>
      <c r="T26" s="625">
        <f t="shared" si="20"/>
        <v>515</v>
      </c>
      <c r="U26" s="642" t="s">
        <v>889</v>
      </c>
      <c r="V26" s="643" t="s">
        <v>56</v>
      </c>
      <c r="AC26" s="9" t="s">
        <v>523</v>
      </c>
      <c r="AD26" s="36">
        <v>40</v>
      </c>
      <c r="AE26" s="36" t="s">
        <v>391</v>
      </c>
      <c r="AF26" s="227">
        <v>8316.3202224000015</v>
      </c>
      <c r="AG26" s="450">
        <v>1210</v>
      </c>
      <c r="AH26" s="36">
        <v>767.86800000000005</v>
      </c>
      <c r="AI26" s="36">
        <v>390.22800000000001</v>
      </c>
      <c r="AJ26" s="36">
        <v>442.678</v>
      </c>
      <c r="AK26" s="36" t="s">
        <v>56</v>
      </c>
      <c r="AL26" s="36">
        <v>607</v>
      </c>
      <c r="AM26" s="227">
        <v>4489</v>
      </c>
      <c r="AN26" s="227">
        <v>1794</v>
      </c>
      <c r="AO26" s="227" t="s">
        <v>56</v>
      </c>
      <c r="AP26" s="227" t="s">
        <v>56</v>
      </c>
      <c r="AQ26" s="227" t="s">
        <v>56</v>
      </c>
      <c r="AR26" s="227" t="s">
        <v>56</v>
      </c>
      <c r="AS26" s="227">
        <v>1647.979</v>
      </c>
      <c r="AT26" s="227">
        <v>579</v>
      </c>
      <c r="AU26" s="36">
        <v>515</v>
      </c>
    </row>
    <row r="27" spans="1:134" ht="15.9" customHeight="1">
      <c r="A27" s="469" t="s">
        <v>525</v>
      </c>
      <c r="B27" s="470">
        <v>50</v>
      </c>
      <c r="C27" s="469" t="str">
        <f t="shared" si="6"/>
        <v>460V, 3 Ph</v>
      </c>
      <c r="D27" s="470" t="s">
        <v>526</v>
      </c>
      <c r="E27" s="471">
        <f t="shared" si="7"/>
        <v>9197.2800664000006</v>
      </c>
      <c r="F27" s="472">
        <f t="shared" si="8"/>
        <v>1265</v>
      </c>
      <c r="G27" s="472">
        <f t="shared" si="9"/>
        <v>767.86800000000005</v>
      </c>
      <c r="H27" s="472">
        <f t="shared" si="10"/>
        <v>390.22800000000001</v>
      </c>
      <c r="I27" s="473">
        <f t="shared" si="11"/>
        <v>442.678</v>
      </c>
      <c r="J27" s="199" t="s">
        <v>56</v>
      </c>
      <c r="K27" s="472">
        <f t="shared" si="12"/>
        <v>607</v>
      </c>
      <c r="L27" s="472">
        <f t="shared" si="13"/>
        <v>5040</v>
      </c>
      <c r="M27" s="472">
        <f t="shared" si="14"/>
        <v>2346</v>
      </c>
      <c r="N27" s="472" t="str">
        <f t="shared" si="15"/>
        <v>-</v>
      </c>
      <c r="O27" s="472" t="str">
        <f t="shared" si="16"/>
        <v>-</v>
      </c>
      <c r="P27" s="472" t="str">
        <f t="shared" si="17"/>
        <v>-</v>
      </c>
      <c r="Q27" s="472" t="str">
        <f t="shared" si="4"/>
        <v>-</v>
      </c>
      <c r="R27" s="472">
        <f t="shared" si="18"/>
        <v>1647.979</v>
      </c>
      <c r="S27" s="472">
        <f t="shared" si="19"/>
        <v>579</v>
      </c>
      <c r="T27" s="626">
        <f t="shared" si="20"/>
        <v>515</v>
      </c>
      <c r="U27" s="644" t="s">
        <v>889</v>
      </c>
      <c r="V27" s="645" t="s">
        <v>56</v>
      </c>
      <c r="AC27" s="9" t="s">
        <v>525</v>
      </c>
      <c r="AD27" s="36">
        <v>50</v>
      </c>
      <c r="AE27" s="36" t="s">
        <v>391</v>
      </c>
      <c r="AF27" s="227">
        <v>9197.2800664000006</v>
      </c>
      <c r="AG27" s="450">
        <v>1265</v>
      </c>
      <c r="AH27" s="36">
        <v>767.86800000000005</v>
      </c>
      <c r="AI27" s="36">
        <v>390.22800000000001</v>
      </c>
      <c r="AJ27" s="36">
        <v>442.678</v>
      </c>
      <c r="AK27" s="36" t="s">
        <v>56</v>
      </c>
      <c r="AL27" s="36">
        <v>607</v>
      </c>
      <c r="AM27" s="227">
        <v>5040</v>
      </c>
      <c r="AN27" s="227">
        <v>2346</v>
      </c>
      <c r="AO27" s="227" t="s">
        <v>56</v>
      </c>
      <c r="AP27" s="227" t="s">
        <v>56</v>
      </c>
      <c r="AQ27" s="227" t="s">
        <v>56</v>
      </c>
      <c r="AR27" s="227" t="s">
        <v>56</v>
      </c>
      <c r="AS27" s="227">
        <v>1647.979</v>
      </c>
      <c r="AT27" s="227">
        <v>579</v>
      </c>
      <c r="AU27" s="36">
        <v>515</v>
      </c>
    </row>
    <row r="28" spans="1:134" ht="15.9" hidden="1" customHeight="1">
      <c r="A28" s="147" t="s">
        <v>527</v>
      </c>
      <c r="B28" s="10"/>
      <c r="C28" s="7"/>
      <c r="D28" s="7"/>
      <c r="E28" s="7"/>
      <c r="F28" s="45"/>
      <c r="G28" s="45"/>
      <c r="H28" s="45"/>
      <c r="I28" s="7"/>
      <c r="J28" s="45"/>
      <c r="K28" s="45"/>
      <c r="L28" s="45"/>
      <c r="M28" s="45"/>
      <c r="N28" s="45"/>
      <c r="O28" s="45"/>
      <c r="P28" s="45"/>
      <c r="Q28" s="45"/>
      <c r="R28" s="45"/>
      <c r="S28" s="7"/>
      <c r="T28" s="621"/>
      <c r="U28" s="640"/>
      <c r="V28" s="641"/>
      <c r="AC28" t="s">
        <v>528</v>
      </c>
      <c r="AF28" s="450"/>
      <c r="AG28" s="450"/>
      <c r="AH28" s="450"/>
      <c r="AI28" s="450"/>
      <c r="AJ28" s="450"/>
      <c r="AK28" s="450"/>
      <c r="AL28" s="450"/>
      <c r="AM28" s="450"/>
      <c r="AN28" s="450"/>
      <c r="AO28" s="450"/>
      <c r="AP28" s="450"/>
      <c r="AQ28" s="450"/>
      <c r="AR28" s="450"/>
      <c r="AS28" s="450"/>
      <c r="AT28" s="450"/>
      <c r="AU28" s="450"/>
    </row>
    <row r="29" spans="1:134" ht="15.9" hidden="1" customHeight="1">
      <c r="A29" s="386" t="s">
        <v>529</v>
      </c>
      <c r="B29" s="387">
        <f t="shared" ref="B29:C34" si="21">AD29</f>
        <v>60</v>
      </c>
      <c r="C29" s="386" t="str">
        <f t="shared" si="21"/>
        <v>460V, 3 Ph</v>
      </c>
      <c r="D29" s="387" t="s">
        <v>530</v>
      </c>
      <c r="E29" s="388">
        <f t="shared" ref="E29:E38" si="22">IFERROR(AF29*$B$3*IF($B$4="Yes",1+$AB$1,1),AF29)</f>
        <v>10362.738226100002</v>
      </c>
      <c r="F29" s="389">
        <f t="shared" ref="F29:F38" si="23">IFERROR(AG29*$B$3*IF($B$4="Yes",1+$AB$1,1),AG29)</f>
        <v>1390</v>
      </c>
      <c r="G29" s="390">
        <f t="shared" ref="G29:G38" si="24">IFERROR(AH29*$B$3*IF($B$4="Yes",1+$AB$1,1),AH29)</f>
        <v>767.86800000000005</v>
      </c>
      <c r="H29" s="390">
        <f t="shared" ref="H29:H38" si="25">IFERROR(AI29*$B$3*IF($B$4="Yes",1+$AB$1,1),AI29)</f>
        <v>390.22800000000001</v>
      </c>
      <c r="I29" s="391">
        <f t="shared" ref="I29:I38" si="26">IFERROR(AJ29*$B$3*IF($B$4="Yes",1+$AB$1,1),AJ29)</f>
        <v>442.678</v>
      </c>
      <c r="J29" s="389" t="str">
        <f t="shared" ref="J29:J38" si="27">IFERROR(AK29*$B$3*IF($B$4="Yes",1+$AB$1,1),AK29)</f>
        <v>-</v>
      </c>
      <c r="K29" s="389">
        <f t="shared" ref="K29:K38" si="28">IFERROR(AL29*$B$3*IF($B$4="Yes",1+$AB$1,1),AL29)</f>
        <v>607</v>
      </c>
      <c r="L29" s="389" t="str">
        <f t="shared" ref="L29:L38" si="29">IFERROR(AM29*$B$3*IF($B$4="Yes",1+$AB$1,1),AM29)</f>
        <v>-</v>
      </c>
      <c r="M29" s="390">
        <f t="shared" ref="M29:M38" si="30">IFERROR(AN29*$B$3*IF($B$4="Yes",1+$AB$1,1),AN29)</f>
        <v>3037</v>
      </c>
      <c r="N29" s="389" t="str">
        <f t="shared" ref="N29:N38" si="31">IFERROR(AO29*$B$3*IF($B$4="Yes",1+$AB$1,1),AO29)</f>
        <v>-</v>
      </c>
      <c r="O29" s="389" t="str">
        <f t="shared" ref="O29:O38" si="32">IFERROR(AP29*$B$3*IF($B$4="Yes",1+$AB$1,1),AP29)</f>
        <v>-</v>
      </c>
      <c r="P29" s="389" t="str">
        <f t="shared" ref="P29:P38" si="33">IFERROR(AQ29*$B$3*IF($B$4="Yes",1+$AB$1,1),AQ29)</f>
        <v>-</v>
      </c>
      <c r="Q29" s="389" t="str">
        <f t="shared" si="4"/>
        <v>-</v>
      </c>
      <c r="R29" s="389">
        <f t="shared" ref="R29:R38" si="34">IFERROR(AS29*$B$3*IF($B$4="Yes",1+$AB$1,1),AS29)</f>
        <v>1647.979</v>
      </c>
      <c r="S29" s="440" t="s">
        <v>56</v>
      </c>
      <c r="T29" s="627">
        <f t="shared" ref="T29:T38" si="35">IFERROR(AU29*$B$3*IF($B$4="Yes",1+$AB$1,1),AU29)</f>
        <v>694</v>
      </c>
      <c r="U29" s="530" t="s">
        <v>890</v>
      </c>
      <c r="V29" s="646" t="s">
        <v>56</v>
      </c>
      <c r="Z29" s="1"/>
      <c r="AA29" s="1"/>
      <c r="AC29" t="s">
        <v>529</v>
      </c>
      <c r="AD29">
        <v>60</v>
      </c>
      <c r="AE29" t="s">
        <v>391</v>
      </c>
      <c r="AF29" s="450">
        <v>10362.738226100002</v>
      </c>
      <c r="AG29" s="450">
        <v>1390</v>
      </c>
      <c r="AH29" s="450">
        <v>767.86800000000005</v>
      </c>
      <c r="AI29" s="450">
        <v>390.22800000000001</v>
      </c>
      <c r="AJ29" s="450">
        <v>442.678</v>
      </c>
      <c r="AK29" s="450" t="s">
        <v>56</v>
      </c>
      <c r="AL29" s="450">
        <v>607</v>
      </c>
      <c r="AM29" s="450" t="s">
        <v>56</v>
      </c>
      <c r="AN29" s="450">
        <v>3037</v>
      </c>
      <c r="AO29" s="450" t="s">
        <v>56</v>
      </c>
      <c r="AP29" s="450" t="s">
        <v>56</v>
      </c>
      <c r="AQ29" s="450" t="s">
        <v>56</v>
      </c>
      <c r="AR29" s="450" t="s">
        <v>56</v>
      </c>
      <c r="AS29" s="450">
        <v>1647.979</v>
      </c>
      <c r="AT29" s="450" t="s">
        <v>56</v>
      </c>
      <c r="AU29" s="450">
        <v>694</v>
      </c>
    </row>
    <row r="30" spans="1:134" ht="15.9" hidden="1" customHeight="1">
      <c r="A30" s="77" t="s">
        <v>531</v>
      </c>
      <c r="B30" s="69">
        <f t="shared" si="21"/>
        <v>75</v>
      </c>
      <c r="C30" s="77" t="str">
        <f t="shared" si="21"/>
        <v>460V, 3 Ph</v>
      </c>
      <c r="D30" s="69" t="s">
        <v>532</v>
      </c>
      <c r="E30" s="204">
        <f t="shared" si="22"/>
        <v>13259.6431228125</v>
      </c>
      <c r="F30" s="79">
        <f t="shared" si="23"/>
        <v>1499</v>
      </c>
      <c r="G30" s="78">
        <f t="shared" si="24"/>
        <v>767.86800000000005</v>
      </c>
      <c r="H30" s="78">
        <f t="shared" si="25"/>
        <v>390.22800000000001</v>
      </c>
      <c r="I30" s="135">
        <f t="shared" si="26"/>
        <v>442.678</v>
      </c>
      <c r="J30" s="79" t="str">
        <f t="shared" si="27"/>
        <v>-</v>
      </c>
      <c r="K30" s="79">
        <f t="shared" si="28"/>
        <v>607</v>
      </c>
      <c r="L30" s="79" t="str">
        <f t="shared" si="29"/>
        <v>-</v>
      </c>
      <c r="M30" s="78">
        <f t="shared" si="30"/>
        <v>3273</v>
      </c>
      <c r="N30" s="79" t="str">
        <f t="shared" si="31"/>
        <v>-</v>
      </c>
      <c r="O30" s="79" t="str">
        <f t="shared" si="32"/>
        <v>-</v>
      </c>
      <c r="P30" s="79" t="str">
        <f t="shared" si="33"/>
        <v>-</v>
      </c>
      <c r="Q30" s="79" t="str">
        <f t="shared" si="4"/>
        <v>-</v>
      </c>
      <c r="R30" s="79">
        <f t="shared" si="34"/>
        <v>1647.979</v>
      </c>
      <c r="S30" s="136" t="s">
        <v>56</v>
      </c>
      <c r="T30" s="628">
        <f t="shared" si="35"/>
        <v>694</v>
      </c>
      <c r="U30" s="500" t="s">
        <v>890</v>
      </c>
      <c r="V30" s="503" t="s">
        <v>56</v>
      </c>
      <c r="Z30" s="1"/>
      <c r="AA30" s="1"/>
      <c r="AC30" t="s">
        <v>531</v>
      </c>
      <c r="AD30">
        <v>75</v>
      </c>
      <c r="AE30" t="s">
        <v>391</v>
      </c>
      <c r="AF30" s="450">
        <v>13259.6431228125</v>
      </c>
      <c r="AG30" s="450">
        <v>1499</v>
      </c>
      <c r="AH30" s="450">
        <v>767.86800000000005</v>
      </c>
      <c r="AI30" s="450">
        <v>390.22800000000001</v>
      </c>
      <c r="AJ30" s="450">
        <v>442.678</v>
      </c>
      <c r="AK30" s="450" t="s">
        <v>56</v>
      </c>
      <c r="AL30" s="450">
        <v>607</v>
      </c>
      <c r="AM30" s="450" t="s">
        <v>56</v>
      </c>
      <c r="AN30" s="450">
        <v>3273</v>
      </c>
      <c r="AO30" s="450" t="s">
        <v>56</v>
      </c>
      <c r="AP30" s="450" t="s">
        <v>56</v>
      </c>
      <c r="AQ30" s="450" t="s">
        <v>56</v>
      </c>
      <c r="AR30" s="450" t="s">
        <v>56</v>
      </c>
      <c r="AS30" s="450">
        <v>1647.979</v>
      </c>
      <c r="AT30" s="450" t="s">
        <v>56</v>
      </c>
      <c r="AU30" s="450">
        <v>694</v>
      </c>
    </row>
    <row r="31" spans="1:134" s="65" customFormat="1" ht="15.9" hidden="1" customHeight="1">
      <c r="A31" s="386" t="s">
        <v>533</v>
      </c>
      <c r="B31" s="387">
        <f t="shared" si="21"/>
        <v>100</v>
      </c>
      <c r="C31" s="386" t="str">
        <f t="shared" si="21"/>
        <v>460V, 3 Ph</v>
      </c>
      <c r="D31" s="387" t="s">
        <v>534</v>
      </c>
      <c r="E31" s="388">
        <f t="shared" si="22"/>
        <v>14602.0938138</v>
      </c>
      <c r="F31" s="389">
        <f t="shared" si="23"/>
        <v>1873</v>
      </c>
      <c r="G31" s="390">
        <f t="shared" si="24"/>
        <v>767.86800000000005</v>
      </c>
      <c r="H31" s="390">
        <f t="shared" si="25"/>
        <v>390.22800000000001</v>
      </c>
      <c r="I31" s="391">
        <f t="shared" si="26"/>
        <v>442.678</v>
      </c>
      <c r="J31" s="389" t="str">
        <f t="shared" si="27"/>
        <v>-</v>
      </c>
      <c r="K31" s="389">
        <f t="shared" si="28"/>
        <v>607</v>
      </c>
      <c r="L31" s="389" t="str">
        <f t="shared" si="29"/>
        <v>-</v>
      </c>
      <c r="M31" s="390">
        <f t="shared" si="30"/>
        <v>3681</v>
      </c>
      <c r="N31" s="389" t="str">
        <f t="shared" si="31"/>
        <v>-</v>
      </c>
      <c r="O31" s="389" t="str">
        <f t="shared" si="32"/>
        <v>-</v>
      </c>
      <c r="P31" s="389" t="str">
        <f t="shared" si="33"/>
        <v>-</v>
      </c>
      <c r="Q31" s="389" t="str">
        <f t="shared" si="4"/>
        <v>-</v>
      </c>
      <c r="R31" s="389">
        <f t="shared" si="34"/>
        <v>1647.979</v>
      </c>
      <c r="S31" s="440" t="s">
        <v>56</v>
      </c>
      <c r="T31" s="627">
        <f t="shared" si="35"/>
        <v>694</v>
      </c>
      <c r="U31" s="530" t="s">
        <v>890</v>
      </c>
      <c r="V31" s="646" t="s">
        <v>56</v>
      </c>
      <c r="Z31" s="1"/>
      <c r="AA31" s="1"/>
      <c r="AC31" t="s">
        <v>533</v>
      </c>
      <c r="AD31">
        <v>100</v>
      </c>
      <c r="AE31" t="s">
        <v>391</v>
      </c>
      <c r="AF31" s="450">
        <v>14602.0938138</v>
      </c>
      <c r="AG31" s="450">
        <v>1873</v>
      </c>
      <c r="AH31" s="450">
        <v>767.86800000000005</v>
      </c>
      <c r="AI31" s="450">
        <v>390.22800000000001</v>
      </c>
      <c r="AJ31" s="450">
        <v>442.678</v>
      </c>
      <c r="AK31" s="450" t="s">
        <v>56</v>
      </c>
      <c r="AL31" s="450">
        <v>607</v>
      </c>
      <c r="AM31" s="450" t="s">
        <v>56</v>
      </c>
      <c r="AN31" s="450">
        <v>3681</v>
      </c>
      <c r="AO31" s="450" t="s">
        <v>56</v>
      </c>
      <c r="AP31" s="450" t="s">
        <v>56</v>
      </c>
      <c r="AQ31" s="450" t="s">
        <v>56</v>
      </c>
      <c r="AR31" s="450" t="s">
        <v>56</v>
      </c>
      <c r="AS31" s="450">
        <v>1647.979</v>
      </c>
      <c r="AT31" s="450" t="s">
        <v>56</v>
      </c>
      <c r="AU31" s="450">
        <v>694</v>
      </c>
      <c r="AV31"/>
      <c r="AW31"/>
    </row>
    <row r="32" spans="1:134" ht="15.9" hidden="1" customHeight="1">
      <c r="A32" s="77" t="s">
        <v>535</v>
      </c>
      <c r="B32" s="69">
        <f t="shared" si="21"/>
        <v>125</v>
      </c>
      <c r="C32" s="77" t="str">
        <f t="shared" si="21"/>
        <v>460V, 3 Ph</v>
      </c>
      <c r="D32" s="69" t="s">
        <v>536</v>
      </c>
      <c r="E32" s="204">
        <f t="shared" si="22"/>
        <v>18842.476500000001</v>
      </c>
      <c r="F32" s="79">
        <f t="shared" si="23"/>
        <v>1981</v>
      </c>
      <c r="G32" s="78">
        <f t="shared" si="24"/>
        <v>767.86800000000005</v>
      </c>
      <c r="H32" s="78">
        <f t="shared" si="25"/>
        <v>390.22800000000001</v>
      </c>
      <c r="I32" s="135">
        <f t="shared" si="26"/>
        <v>442.678</v>
      </c>
      <c r="J32" s="79" t="str">
        <f t="shared" si="27"/>
        <v>-</v>
      </c>
      <c r="K32" s="79">
        <f t="shared" si="28"/>
        <v>607</v>
      </c>
      <c r="L32" s="79" t="str">
        <f t="shared" si="29"/>
        <v>-</v>
      </c>
      <c r="M32" s="79">
        <f t="shared" si="30"/>
        <v>3876</v>
      </c>
      <c r="N32" s="79" t="str">
        <f t="shared" si="31"/>
        <v>-</v>
      </c>
      <c r="O32" s="79" t="str">
        <f t="shared" si="32"/>
        <v>-</v>
      </c>
      <c r="P32" s="79" t="str">
        <f t="shared" si="33"/>
        <v>-</v>
      </c>
      <c r="Q32" s="79" t="str">
        <f t="shared" si="4"/>
        <v>-</v>
      </c>
      <c r="R32" s="79">
        <f t="shared" si="34"/>
        <v>1647.979</v>
      </c>
      <c r="S32" s="136" t="s">
        <v>56</v>
      </c>
      <c r="T32" s="628">
        <f t="shared" si="35"/>
        <v>694</v>
      </c>
      <c r="U32" s="500" t="s">
        <v>890</v>
      </c>
      <c r="V32" s="503" t="s">
        <v>56</v>
      </c>
      <c r="Z32" s="1"/>
      <c r="AA32" s="1"/>
      <c r="AC32" t="s">
        <v>535</v>
      </c>
      <c r="AD32">
        <v>125</v>
      </c>
      <c r="AE32" t="s">
        <v>391</v>
      </c>
      <c r="AF32" s="450">
        <v>18842.476500000001</v>
      </c>
      <c r="AG32" s="450">
        <v>1981</v>
      </c>
      <c r="AH32" s="450">
        <v>767.86800000000005</v>
      </c>
      <c r="AI32" s="450">
        <v>390.22800000000001</v>
      </c>
      <c r="AJ32" s="450">
        <v>442.678</v>
      </c>
      <c r="AK32" s="450" t="s">
        <v>56</v>
      </c>
      <c r="AL32" s="450">
        <v>607</v>
      </c>
      <c r="AM32" s="450" t="s">
        <v>56</v>
      </c>
      <c r="AN32" s="450">
        <v>3876</v>
      </c>
      <c r="AO32" s="450" t="s">
        <v>56</v>
      </c>
      <c r="AP32" s="450" t="s">
        <v>56</v>
      </c>
      <c r="AQ32" s="450" t="s">
        <v>56</v>
      </c>
      <c r="AR32" s="450" t="s">
        <v>56</v>
      </c>
      <c r="AS32" s="450">
        <v>1647.979</v>
      </c>
      <c r="AT32" s="450" t="s">
        <v>56</v>
      </c>
      <c r="AU32" s="450">
        <v>694</v>
      </c>
    </row>
    <row r="33" spans="1:47" ht="15.9" hidden="1" customHeight="1">
      <c r="A33" s="386" t="s">
        <v>537</v>
      </c>
      <c r="B33" s="387">
        <f t="shared" si="21"/>
        <v>150</v>
      </c>
      <c r="C33" s="386" t="str">
        <f t="shared" si="21"/>
        <v>460V, 3 Ph</v>
      </c>
      <c r="D33" s="387" t="s">
        <v>538</v>
      </c>
      <c r="E33" s="388">
        <f t="shared" si="22"/>
        <v>20609.249514299998</v>
      </c>
      <c r="F33" s="389">
        <f t="shared" si="23"/>
        <v>2254</v>
      </c>
      <c r="G33" s="390">
        <f t="shared" si="24"/>
        <v>767.86800000000005</v>
      </c>
      <c r="H33" s="390">
        <f t="shared" si="25"/>
        <v>390.22800000000001</v>
      </c>
      <c r="I33" s="391">
        <f t="shared" si="26"/>
        <v>442.678</v>
      </c>
      <c r="J33" s="389" t="str">
        <f t="shared" si="27"/>
        <v>-</v>
      </c>
      <c r="K33" s="389">
        <f t="shared" si="28"/>
        <v>607</v>
      </c>
      <c r="L33" s="389" t="str">
        <f t="shared" si="29"/>
        <v>-</v>
      </c>
      <c r="M33" s="389">
        <f t="shared" si="30"/>
        <v>3876</v>
      </c>
      <c r="N33" s="389" t="str">
        <f t="shared" si="31"/>
        <v>-</v>
      </c>
      <c r="O33" s="389" t="str">
        <f t="shared" si="32"/>
        <v>-</v>
      </c>
      <c r="P33" s="389" t="str">
        <f t="shared" si="33"/>
        <v>-</v>
      </c>
      <c r="Q33" s="389" t="str">
        <f t="shared" si="4"/>
        <v>-</v>
      </c>
      <c r="R33" s="389">
        <f t="shared" si="34"/>
        <v>1647.979</v>
      </c>
      <c r="S33" s="440" t="s">
        <v>56</v>
      </c>
      <c r="T33" s="627">
        <f t="shared" si="35"/>
        <v>694</v>
      </c>
      <c r="U33" s="530" t="s">
        <v>890</v>
      </c>
      <c r="V33" s="646" t="s">
        <v>56</v>
      </c>
      <c r="Z33" s="1"/>
      <c r="AA33" s="1"/>
      <c r="AC33" t="s">
        <v>537</v>
      </c>
      <c r="AD33">
        <v>150</v>
      </c>
      <c r="AE33" t="s">
        <v>391</v>
      </c>
      <c r="AF33" s="450">
        <v>20609.249514299998</v>
      </c>
      <c r="AG33" s="450">
        <v>2254</v>
      </c>
      <c r="AH33" s="450">
        <v>767.86800000000005</v>
      </c>
      <c r="AI33" s="450">
        <v>390.22800000000001</v>
      </c>
      <c r="AJ33" s="450">
        <v>442.678</v>
      </c>
      <c r="AK33" s="450" t="s">
        <v>56</v>
      </c>
      <c r="AL33" s="450">
        <v>607</v>
      </c>
      <c r="AM33" s="450" t="s">
        <v>56</v>
      </c>
      <c r="AN33" s="450">
        <v>3876</v>
      </c>
      <c r="AO33" s="450" t="s">
        <v>56</v>
      </c>
      <c r="AP33" s="450" t="s">
        <v>56</v>
      </c>
      <c r="AQ33" s="450" t="s">
        <v>56</v>
      </c>
      <c r="AR33" s="450" t="s">
        <v>56</v>
      </c>
      <c r="AS33" s="450">
        <v>1647.979</v>
      </c>
      <c r="AT33" s="450" t="s">
        <v>56</v>
      </c>
      <c r="AU33" s="450">
        <v>694</v>
      </c>
    </row>
    <row r="34" spans="1:47" ht="15.9" hidden="1" customHeight="1">
      <c r="A34" s="77" t="s">
        <v>539</v>
      </c>
      <c r="B34" s="69">
        <f t="shared" si="21"/>
        <v>200</v>
      </c>
      <c r="C34" s="77" t="str">
        <f t="shared" si="21"/>
        <v>460V, 3 Ph</v>
      </c>
      <c r="D34" s="69" t="s">
        <v>540</v>
      </c>
      <c r="E34" s="204">
        <f t="shared" si="22"/>
        <v>27933.3</v>
      </c>
      <c r="F34" s="79">
        <f t="shared" si="23"/>
        <v>3336</v>
      </c>
      <c r="G34" s="78">
        <f t="shared" si="24"/>
        <v>767.86800000000005</v>
      </c>
      <c r="H34" s="78">
        <f t="shared" si="25"/>
        <v>390.22800000000001</v>
      </c>
      <c r="I34" s="135">
        <f t="shared" si="26"/>
        <v>442.678</v>
      </c>
      <c r="J34" s="79" t="str">
        <f t="shared" si="27"/>
        <v>-</v>
      </c>
      <c r="K34" s="79">
        <f t="shared" si="28"/>
        <v>607</v>
      </c>
      <c r="L34" s="79" t="str">
        <f t="shared" si="29"/>
        <v>-</v>
      </c>
      <c r="M34" s="79" t="str">
        <f t="shared" si="30"/>
        <v>-</v>
      </c>
      <c r="N34" s="79" t="str">
        <f t="shared" si="31"/>
        <v>-</v>
      </c>
      <c r="O34" s="79" t="str">
        <f t="shared" si="32"/>
        <v>-</v>
      </c>
      <c r="P34" s="79" t="str">
        <f t="shared" si="33"/>
        <v>-</v>
      </c>
      <c r="Q34" s="79" t="str">
        <f t="shared" si="4"/>
        <v>-</v>
      </c>
      <c r="R34" s="79">
        <f t="shared" si="34"/>
        <v>1647.979</v>
      </c>
      <c r="S34" s="136" t="s">
        <v>56</v>
      </c>
      <c r="T34" s="628">
        <f t="shared" si="35"/>
        <v>694</v>
      </c>
      <c r="U34" s="500" t="s">
        <v>890</v>
      </c>
      <c r="V34" s="503" t="s">
        <v>56</v>
      </c>
      <c r="Z34" s="1"/>
      <c r="AA34" s="1"/>
      <c r="AC34" t="s">
        <v>539</v>
      </c>
      <c r="AD34">
        <v>200</v>
      </c>
      <c r="AE34" t="s">
        <v>391</v>
      </c>
      <c r="AF34" s="468">
        <v>27933.3</v>
      </c>
      <c r="AG34" s="468">
        <v>3336</v>
      </c>
      <c r="AH34" s="468">
        <v>767.86800000000005</v>
      </c>
      <c r="AI34" s="468">
        <v>390.22800000000001</v>
      </c>
      <c r="AJ34" s="468">
        <v>442.678</v>
      </c>
      <c r="AK34" s="468" t="s">
        <v>56</v>
      </c>
      <c r="AL34" s="468">
        <v>607</v>
      </c>
      <c r="AM34" s="468" t="s">
        <v>56</v>
      </c>
      <c r="AN34" s="468" t="s">
        <v>56</v>
      </c>
      <c r="AO34" s="468" t="s">
        <v>56</v>
      </c>
      <c r="AP34" s="468" t="s">
        <v>56</v>
      </c>
      <c r="AQ34" s="468" t="s">
        <v>56</v>
      </c>
      <c r="AR34" s="468" t="s">
        <v>56</v>
      </c>
      <c r="AS34" s="468">
        <v>1647.979</v>
      </c>
      <c r="AT34" s="468" t="s">
        <v>56</v>
      </c>
      <c r="AU34" s="468">
        <v>694</v>
      </c>
    </row>
    <row r="35" spans="1:47" ht="15.9" hidden="1" customHeight="1">
      <c r="A35" s="386" t="s">
        <v>541</v>
      </c>
      <c r="B35" s="387">
        <v>250</v>
      </c>
      <c r="C35" s="386" t="str">
        <f>AE35</f>
        <v>460V, 3 Ph</v>
      </c>
      <c r="D35" s="387" t="s">
        <v>542</v>
      </c>
      <c r="E35" s="388">
        <f t="shared" si="22"/>
        <v>35008.200900000003</v>
      </c>
      <c r="F35" s="389">
        <f t="shared" si="23"/>
        <v>3409</v>
      </c>
      <c r="G35" s="390">
        <f t="shared" si="24"/>
        <v>767.86800000000005</v>
      </c>
      <c r="H35" s="390">
        <f t="shared" si="25"/>
        <v>390.22800000000001</v>
      </c>
      <c r="I35" s="391">
        <f t="shared" si="26"/>
        <v>442.678</v>
      </c>
      <c r="J35" s="389" t="str">
        <f t="shared" si="27"/>
        <v>-</v>
      </c>
      <c r="K35" s="389">
        <f t="shared" si="28"/>
        <v>607</v>
      </c>
      <c r="L35" s="389" t="str">
        <f t="shared" si="29"/>
        <v>-</v>
      </c>
      <c r="M35" s="389" t="str">
        <f t="shared" si="30"/>
        <v>-</v>
      </c>
      <c r="N35" s="389" t="str">
        <f t="shared" si="31"/>
        <v>-</v>
      </c>
      <c r="O35" s="389" t="str">
        <f t="shared" si="32"/>
        <v>-</v>
      </c>
      <c r="P35" s="389" t="str">
        <f t="shared" si="33"/>
        <v>-</v>
      </c>
      <c r="Q35" s="389" t="str">
        <f t="shared" si="4"/>
        <v>-</v>
      </c>
      <c r="R35" s="389">
        <f t="shared" si="34"/>
        <v>2471</v>
      </c>
      <c r="S35" s="440" t="s">
        <v>56</v>
      </c>
      <c r="T35" s="627">
        <f t="shared" si="35"/>
        <v>694</v>
      </c>
      <c r="U35" s="530" t="s">
        <v>890</v>
      </c>
      <c r="V35" s="646" t="s">
        <v>56</v>
      </c>
      <c r="Z35" s="1"/>
      <c r="AA35" s="1"/>
      <c r="AC35" t="s">
        <v>541</v>
      </c>
      <c r="AD35">
        <v>250</v>
      </c>
      <c r="AE35" t="s">
        <v>391</v>
      </c>
      <c r="AF35" s="450">
        <v>35008.200900000003</v>
      </c>
      <c r="AG35" s="450">
        <v>3409</v>
      </c>
      <c r="AH35" s="450">
        <v>767.86800000000005</v>
      </c>
      <c r="AI35" s="450">
        <v>390.22800000000001</v>
      </c>
      <c r="AJ35" s="450">
        <v>442.678</v>
      </c>
      <c r="AK35" s="450" t="s">
        <v>56</v>
      </c>
      <c r="AL35" s="450">
        <v>607</v>
      </c>
      <c r="AM35" s="450" t="s">
        <v>56</v>
      </c>
      <c r="AN35" s="450" t="s">
        <v>56</v>
      </c>
      <c r="AO35" s="450" t="s">
        <v>56</v>
      </c>
      <c r="AP35" s="450" t="s">
        <v>56</v>
      </c>
      <c r="AQ35" s="450" t="s">
        <v>56</v>
      </c>
      <c r="AR35" s="450" t="s">
        <v>56</v>
      </c>
      <c r="AS35" s="450">
        <v>2471</v>
      </c>
      <c r="AT35" s="450" t="s">
        <v>56</v>
      </c>
      <c r="AU35" s="450">
        <v>694</v>
      </c>
    </row>
    <row r="36" spans="1:47" ht="15.9" hidden="1" customHeight="1">
      <c r="A36" s="77" t="s">
        <v>543</v>
      </c>
      <c r="B36" s="69">
        <v>300</v>
      </c>
      <c r="C36" s="77" t="str">
        <f>AE36</f>
        <v>460V, 3 Ph</v>
      </c>
      <c r="D36" s="69" t="s">
        <v>544</v>
      </c>
      <c r="E36" s="204">
        <f t="shared" si="22"/>
        <v>40087.800000000003</v>
      </c>
      <c r="F36" s="79">
        <f t="shared" si="23"/>
        <v>4756</v>
      </c>
      <c r="G36" s="78">
        <f t="shared" si="24"/>
        <v>767.86800000000005</v>
      </c>
      <c r="H36" s="78">
        <f t="shared" si="25"/>
        <v>390.22800000000001</v>
      </c>
      <c r="I36" s="135">
        <f t="shared" si="26"/>
        <v>442.678</v>
      </c>
      <c r="J36" s="79" t="str">
        <f t="shared" si="27"/>
        <v>-</v>
      </c>
      <c r="K36" s="79">
        <f t="shared" si="28"/>
        <v>607</v>
      </c>
      <c r="L36" s="79" t="str">
        <f t="shared" si="29"/>
        <v>-</v>
      </c>
      <c r="M36" s="79" t="str">
        <f t="shared" si="30"/>
        <v>-</v>
      </c>
      <c r="N36" s="79" t="str">
        <f t="shared" si="31"/>
        <v>-</v>
      </c>
      <c r="O36" s="79" t="str">
        <f t="shared" si="32"/>
        <v>-</v>
      </c>
      <c r="P36" s="79" t="str">
        <f t="shared" si="33"/>
        <v>-</v>
      </c>
      <c r="Q36" s="79" t="str">
        <f t="shared" si="4"/>
        <v>-</v>
      </c>
      <c r="R36" s="79">
        <f t="shared" si="34"/>
        <v>2471</v>
      </c>
      <c r="S36" s="136" t="s">
        <v>56</v>
      </c>
      <c r="T36" s="628">
        <f t="shared" si="35"/>
        <v>694</v>
      </c>
      <c r="U36" s="500" t="s">
        <v>892</v>
      </c>
      <c r="V36" s="503" t="s">
        <v>56</v>
      </c>
      <c r="Z36" s="1"/>
      <c r="AA36" s="1"/>
      <c r="AC36" t="s">
        <v>543</v>
      </c>
      <c r="AD36">
        <v>300</v>
      </c>
      <c r="AE36" t="s">
        <v>391</v>
      </c>
      <c r="AF36" s="450">
        <v>40087.800000000003</v>
      </c>
      <c r="AG36" s="450">
        <v>4756</v>
      </c>
      <c r="AH36" s="450">
        <v>767.86800000000005</v>
      </c>
      <c r="AI36" s="450">
        <v>390.22800000000001</v>
      </c>
      <c r="AJ36" s="450">
        <v>442.678</v>
      </c>
      <c r="AK36" s="450" t="s">
        <v>56</v>
      </c>
      <c r="AL36" s="450">
        <v>607</v>
      </c>
      <c r="AM36" s="450" t="s">
        <v>56</v>
      </c>
      <c r="AN36" s="450" t="s">
        <v>56</v>
      </c>
      <c r="AO36" s="450" t="s">
        <v>56</v>
      </c>
      <c r="AP36" s="450" t="s">
        <v>56</v>
      </c>
      <c r="AQ36" s="450" t="s">
        <v>56</v>
      </c>
      <c r="AR36" s="450" t="s">
        <v>56</v>
      </c>
      <c r="AS36" s="450">
        <v>2471</v>
      </c>
      <c r="AT36" s="450" t="s">
        <v>56</v>
      </c>
      <c r="AU36" s="450">
        <v>694</v>
      </c>
    </row>
    <row r="37" spans="1:47" ht="15.9" hidden="1" customHeight="1">
      <c r="A37" s="386" t="s">
        <v>545</v>
      </c>
      <c r="B37" s="387">
        <v>350</v>
      </c>
      <c r="C37" s="386" t="str">
        <f>AE37</f>
        <v>460V, 3 Ph</v>
      </c>
      <c r="D37" s="387" t="s">
        <v>546</v>
      </c>
      <c r="E37" s="388">
        <f t="shared" si="22"/>
        <v>47532.6</v>
      </c>
      <c r="F37" s="389">
        <f t="shared" si="23"/>
        <v>4803</v>
      </c>
      <c r="G37" s="390">
        <f t="shared" si="24"/>
        <v>767.86800000000005</v>
      </c>
      <c r="H37" s="390">
        <f t="shared" si="25"/>
        <v>390.22800000000001</v>
      </c>
      <c r="I37" s="391">
        <f t="shared" si="26"/>
        <v>442.678</v>
      </c>
      <c r="J37" s="389" t="str">
        <f t="shared" si="27"/>
        <v>-</v>
      </c>
      <c r="K37" s="389">
        <f t="shared" si="28"/>
        <v>607</v>
      </c>
      <c r="L37" s="389" t="str">
        <f t="shared" si="29"/>
        <v>-</v>
      </c>
      <c r="M37" s="389" t="str">
        <f t="shared" si="30"/>
        <v>-</v>
      </c>
      <c r="N37" s="389" t="str">
        <f t="shared" si="31"/>
        <v>-</v>
      </c>
      <c r="O37" s="389" t="str">
        <f t="shared" si="32"/>
        <v>-</v>
      </c>
      <c r="P37" s="389" t="str">
        <f t="shared" si="33"/>
        <v>-</v>
      </c>
      <c r="Q37" s="389" t="str">
        <f t="shared" si="4"/>
        <v>-</v>
      </c>
      <c r="R37" s="389">
        <f t="shared" si="34"/>
        <v>2471</v>
      </c>
      <c r="S37" s="440" t="s">
        <v>56</v>
      </c>
      <c r="T37" s="627">
        <f t="shared" si="35"/>
        <v>694</v>
      </c>
      <c r="U37" s="530" t="s">
        <v>892</v>
      </c>
      <c r="V37" s="646" t="s">
        <v>56</v>
      </c>
      <c r="Z37" s="1"/>
      <c r="AA37" s="1"/>
      <c r="AC37" t="s">
        <v>545</v>
      </c>
      <c r="AD37">
        <v>350</v>
      </c>
      <c r="AE37" t="s">
        <v>391</v>
      </c>
      <c r="AF37" s="450">
        <v>47532.6</v>
      </c>
      <c r="AG37" s="450">
        <v>4803</v>
      </c>
      <c r="AH37" s="450">
        <v>767.86800000000005</v>
      </c>
      <c r="AI37" s="450">
        <v>390.22800000000001</v>
      </c>
      <c r="AJ37" s="450">
        <v>442.678</v>
      </c>
      <c r="AK37" s="450" t="s">
        <v>56</v>
      </c>
      <c r="AL37" s="450">
        <v>607</v>
      </c>
      <c r="AM37" s="450" t="s">
        <v>56</v>
      </c>
      <c r="AN37" s="450" t="s">
        <v>56</v>
      </c>
      <c r="AO37" s="450" t="s">
        <v>56</v>
      </c>
      <c r="AP37" s="450" t="s">
        <v>56</v>
      </c>
      <c r="AQ37" s="450" t="s">
        <v>56</v>
      </c>
      <c r="AR37" s="450" t="s">
        <v>56</v>
      </c>
      <c r="AS37" s="450">
        <v>2471</v>
      </c>
      <c r="AT37" s="450" t="s">
        <v>56</v>
      </c>
      <c r="AU37" s="450">
        <v>694</v>
      </c>
    </row>
    <row r="38" spans="1:47" ht="15.9" hidden="1" customHeight="1">
      <c r="A38" s="77" t="s">
        <v>547</v>
      </c>
      <c r="B38" s="69">
        <v>400</v>
      </c>
      <c r="C38" s="77" t="str">
        <f>AE38</f>
        <v>460V, 3 Ph</v>
      </c>
      <c r="D38" s="69" t="s">
        <v>548</v>
      </c>
      <c r="E38" s="204">
        <f t="shared" si="22"/>
        <v>50144.4</v>
      </c>
      <c r="F38" s="79">
        <f t="shared" si="23"/>
        <v>6405</v>
      </c>
      <c r="G38" s="78">
        <f t="shared" si="24"/>
        <v>767.86800000000005</v>
      </c>
      <c r="H38" s="78">
        <f t="shared" si="25"/>
        <v>390.22800000000001</v>
      </c>
      <c r="I38" s="135">
        <f t="shared" si="26"/>
        <v>442.678</v>
      </c>
      <c r="J38" s="79" t="str">
        <f t="shared" si="27"/>
        <v>-</v>
      </c>
      <c r="K38" s="79">
        <f t="shared" si="28"/>
        <v>607</v>
      </c>
      <c r="L38" s="79" t="str">
        <f t="shared" si="29"/>
        <v>-</v>
      </c>
      <c r="M38" s="79" t="str">
        <f t="shared" si="30"/>
        <v>-</v>
      </c>
      <c r="N38" s="79" t="str">
        <f t="shared" si="31"/>
        <v>-</v>
      </c>
      <c r="O38" s="79" t="str">
        <f t="shared" si="32"/>
        <v>-</v>
      </c>
      <c r="P38" s="79" t="str">
        <f t="shared" si="33"/>
        <v>-</v>
      </c>
      <c r="Q38" s="79" t="str">
        <f t="shared" si="4"/>
        <v>-</v>
      </c>
      <c r="R38" s="79">
        <f t="shared" si="34"/>
        <v>2471</v>
      </c>
      <c r="S38" s="136" t="s">
        <v>56</v>
      </c>
      <c r="T38" s="628">
        <f t="shared" si="35"/>
        <v>694</v>
      </c>
      <c r="U38" s="500" t="s">
        <v>892</v>
      </c>
      <c r="V38" s="503" t="s">
        <v>56</v>
      </c>
      <c r="Z38" s="1"/>
      <c r="AA38" s="1"/>
      <c r="AC38" t="s">
        <v>547</v>
      </c>
      <c r="AD38">
        <v>400</v>
      </c>
      <c r="AE38" t="s">
        <v>391</v>
      </c>
      <c r="AF38" s="450">
        <v>50144.4</v>
      </c>
      <c r="AG38" s="450">
        <v>6405</v>
      </c>
      <c r="AH38" s="450">
        <v>767.86800000000005</v>
      </c>
      <c r="AI38" s="450">
        <v>390.22800000000001</v>
      </c>
      <c r="AJ38" s="450">
        <v>442.678</v>
      </c>
      <c r="AK38" s="450" t="s">
        <v>56</v>
      </c>
      <c r="AL38" s="450">
        <v>607</v>
      </c>
      <c r="AM38" s="450" t="s">
        <v>56</v>
      </c>
      <c r="AN38" s="450" t="s">
        <v>56</v>
      </c>
      <c r="AO38" s="450" t="s">
        <v>56</v>
      </c>
      <c r="AP38" s="450" t="s">
        <v>56</v>
      </c>
      <c r="AQ38" s="450" t="s">
        <v>56</v>
      </c>
      <c r="AR38" s="450" t="s">
        <v>56</v>
      </c>
      <c r="AS38" s="450">
        <v>2471</v>
      </c>
      <c r="AT38" s="450" t="s">
        <v>56</v>
      </c>
      <c r="AU38" s="450">
        <v>694</v>
      </c>
    </row>
    <row r="39" spans="1:47" ht="15.6" customHeight="1">
      <c r="A39" s="147" t="s">
        <v>549</v>
      </c>
      <c r="B39" s="10"/>
      <c r="C39" s="7"/>
      <c r="D39" s="7"/>
      <c r="E39" s="7"/>
      <c r="F39" s="44"/>
      <c r="G39" s="45"/>
      <c r="H39" s="45"/>
      <c r="I39" s="7"/>
      <c r="J39" s="45"/>
      <c r="K39" s="45"/>
      <c r="L39" s="45"/>
      <c r="M39" s="45"/>
      <c r="N39" s="45"/>
      <c r="O39" s="45"/>
      <c r="P39" s="45"/>
      <c r="Q39" s="45"/>
      <c r="R39" s="45"/>
      <c r="S39" s="7"/>
      <c r="T39" s="621"/>
      <c r="U39" s="640"/>
      <c r="V39" s="641"/>
      <c r="AC39" t="s">
        <v>550</v>
      </c>
      <c r="AF39" s="450"/>
      <c r="AG39" s="450"/>
      <c r="AH39" s="450"/>
      <c r="AI39" s="450"/>
      <c r="AJ39" s="450"/>
      <c r="AK39" s="450"/>
      <c r="AL39" s="450"/>
      <c r="AM39" s="450"/>
      <c r="AN39" s="450"/>
      <c r="AO39" s="450"/>
      <c r="AP39" s="450"/>
      <c r="AQ39" s="450"/>
      <c r="AR39" s="450"/>
      <c r="AS39" s="450">
        <v>2471</v>
      </c>
      <c r="AT39" s="450" t="s">
        <v>56</v>
      </c>
      <c r="AU39" s="450"/>
    </row>
    <row r="40" spans="1:47" ht="15.9" customHeight="1">
      <c r="A40" s="202" t="s">
        <v>551</v>
      </c>
      <c r="B40" s="203">
        <v>10</v>
      </c>
      <c r="C40" s="202" t="str">
        <f t="shared" ref="C40:C57" si="36">AE40</f>
        <v>460V, 3 Ph</v>
      </c>
      <c r="D40" s="203" t="s">
        <v>514</v>
      </c>
      <c r="E40" s="204">
        <f t="shared" ref="E40:E57" si="37">IFERROR(AF40*$B$3*IF($B$4="Yes",1+$AB$1,1),AF40)</f>
        <v>7345.3936500000009</v>
      </c>
      <c r="F40" s="200">
        <f t="shared" ref="F40:F57" si="38">IFERROR(AG40*$B$3*IF($B$4="Yes",1+$AB$1,1),AG40)</f>
        <v>1151</v>
      </c>
      <c r="G40" s="212">
        <f t="shared" ref="G40:G57" si="39">IFERROR(AH40*$B$3*IF($B$4="Yes",1+$AB$1,1),AH40)</f>
        <v>767.86800000000005</v>
      </c>
      <c r="H40" s="212">
        <f t="shared" ref="H40:H57" si="40">IFERROR(AI40*$B$3*IF($B$4="Yes",1+$AB$1,1),AI40)</f>
        <v>390.22800000000001</v>
      </c>
      <c r="I40" s="204">
        <f t="shared" ref="I40:J43" si="41">IFERROR(AJ40*$B$3*IF($B$4="Yes",1+$AB$1,1),AJ40)</f>
        <v>442.678</v>
      </c>
      <c r="J40" s="200" t="str">
        <f t="shared" si="41"/>
        <v>-</v>
      </c>
      <c r="K40" s="200">
        <f t="shared" ref="K40:K57" si="42">IFERROR(AL40*$B$3*IF($B$4="Yes",1+$AB$1,1),AL40)</f>
        <v>607</v>
      </c>
      <c r="L40" s="200">
        <f t="shared" ref="L40:L57" si="43">IFERROR(AM40*$B$3*IF($B$4="Yes",1+$AB$1,1),AM40)</f>
        <v>2779</v>
      </c>
      <c r="M40" s="213">
        <f t="shared" ref="M40:M57" si="44">IFERROR(AN40*$B$3*IF($B$4="Yes",1+$AB$1,1),AN40)</f>
        <v>1333</v>
      </c>
      <c r="N40" s="200">
        <f t="shared" ref="N40:N57" si="45">IFERROR(AO40*$B$3*IF($B$4="Yes",1+$AB$1,1),AO40)</f>
        <v>561</v>
      </c>
      <c r="O40" s="200">
        <f t="shared" ref="O40:O57" si="46">IFERROR(AP40*$B$3*IF($B$4="Yes",1+$AB$1,1),AP40)</f>
        <v>914</v>
      </c>
      <c r="P40" s="200">
        <f t="shared" ref="P40:P57" si="47">IFERROR(AQ40*$B$3*IF($B$4="Yes",1+$AB$1,1),AQ40)</f>
        <v>1042</v>
      </c>
      <c r="Q40" s="200" t="str">
        <f t="shared" si="4"/>
        <v>-</v>
      </c>
      <c r="R40" s="200">
        <f t="shared" ref="R40:R57" si="48">IFERROR(AS40*$B$3*IF($B$4="Yes",1+$AB$1,1),AS40)</f>
        <v>1648</v>
      </c>
      <c r="S40" s="205" t="s">
        <v>56</v>
      </c>
      <c r="T40" s="629">
        <f t="shared" ref="T40:T57" si="49">IFERROR(AU40*$B$3*IF($B$4="Yes",1+$AB$1,1),AU40)</f>
        <v>798</v>
      </c>
      <c r="U40" s="642" t="s">
        <v>889</v>
      </c>
      <c r="V40" s="643" t="s">
        <v>56</v>
      </c>
      <c r="Z40" s="1"/>
      <c r="AA40" s="1"/>
      <c r="AC40" t="s">
        <v>551</v>
      </c>
      <c r="AD40">
        <v>10</v>
      </c>
      <c r="AE40" t="s">
        <v>391</v>
      </c>
      <c r="AF40" s="450">
        <v>7345.3936500000009</v>
      </c>
      <c r="AG40" s="450">
        <v>1151</v>
      </c>
      <c r="AH40" s="450">
        <v>767.86800000000005</v>
      </c>
      <c r="AI40" s="450">
        <v>390.22800000000001</v>
      </c>
      <c r="AJ40" s="450">
        <v>442.678</v>
      </c>
      <c r="AK40" s="450" t="s">
        <v>56</v>
      </c>
      <c r="AL40" s="450">
        <v>607</v>
      </c>
      <c r="AM40" s="450">
        <v>2779</v>
      </c>
      <c r="AN40" s="450">
        <v>1333</v>
      </c>
      <c r="AO40" s="450">
        <v>561</v>
      </c>
      <c r="AP40" s="450">
        <v>914</v>
      </c>
      <c r="AQ40" s="450">
        <v>1042</v>
      </c>
      <c r="AR40" s="450" t="s">
        <v>56</v>
      </c>
      <c r="AS40" s="450">
        <v>1648</v>
      </c>
      <c r="AT40" s="450" t="s">
        <v>56</v>
      </c>
      <c r="AU40" s="450">
        <v>798</v>
      </c>
    </row>
    <row r="41" spans="1:47" ht="15.9" customHeight="1">
      <c r="A41" s="392" t="s">
        <v>552</v>
      </c>
      <c r="B41" s="393">
        <v>15</v>
      </c>
      <c r="C41" s="392" t="str">
        <f t="shared" si="36"/>
        <v>460V, 3 Ph</v>
      </c>
      <c r="D41" s="393" t="s">
        <v>516</v>
      </c>
      <c r="E41" s="388">
        <f t="shared" si="37"/>
        <v>7494.3828000000003</v>
      </c>
      <c r="F41" s="394">
        <f t="shared" si="38"/>
        <v>1165</v>
      </c>
      <c r="G41" s="395">
        <f t="shared" si="39"/>
        <v>767.86800000000005</v>
      </c>
      <c r="H41" s="395">
        <f t="shared" si="40"/>
        <v>390.22800000000001</v>
      </c>
      <c r="I41" s="388">
        <f t="shared" si="41"/>
        <v>442.678</v>
      </c>
      <c r="J41" s="394" t="str">
        <f t="shared" si="41"/>
        <v>-</v>
      </c>
      <c r="K41" s="394">
        <f t="shared" si="42"/>
        <v>607</v>
      </c>
      <c r="L41" s="200">
        <f t="shared" si="43"/>
        <v>2975</v>
      </c>
      <c r="M41" s="396">
        <f t="shared" si="44"/>
        <v>1458</v>
      </c>
      <c r="N41" s="394">
        <f t="shared" si="45"/>
        <v>561</v>
      </c>
      <c r="O41" s="394">
        <f t="shared" si="46"/>
        <v>914</v>
      </c>
      <c r="P41" s="394">
        <f t="shared" si="47"/>
        <v>1042</v>
      </c>
      <c r="Q41" s="394" t="str">
        <f t="shared" si="4"/>
        <v>-</v>
      </c>
      <c r="R41" s="394">
        <f t="shared" si="48"/>
        <v>1648</v>
      </c>
      <c r="S41" s="441" t="s">
        <v>56</v>
      </c>
      <c r="T41" s="630">
        <f t="shared" si="49"/>
        <v>798</v>
      </c>
      <c r="U41" s="647" t="s">
        <v>889</v>
      </c>
      <c r="V41" s="643" t="s">
        <v>56</v>
      </c>
      <c r="Z41" s="1"/>
      <c r="AA41" s="1"/>
      <c r="AC41" t="s">
        <v>552</v>
      </c>
      <c r="AD41">
        <v>15</v>
      </c>
      <c r="AE41" t="s">
        <v>391</v>
      </c>
      <c r="AF41" s="450">
        <v>7494.3828000000003</v>
      </c>
      <c r="AG41" s="450">
        <v>1165</v>
      </c>
      <c r="AH41" s="450">
        <v>767.86800000000005</v>
      </c>
      <c r="AI41" s="450">
        <v>390.22800000000001</v>
      </c>
      <c r="AJ41" s="450">
        <v>442.678</v>
      </c>
      <c r="AK41" s="450" t="s">
        <v>56</v>
      </c>
      <c r="AL41" s="450">
        <v>607</v>
      </c>
      <c r="AM41" s="450">
        <v>2975</v>
      </c>
      <c r="AN41" s="450">
        <v>1458</v>
      </c>
      <c r="AO41" s="450">
        <v>561</v>
      </c>
      <c r="AP41" s="450">
        <v>914</v>
      </c>
      <c r="AQ41" s="450">
        <v>1042</v>
      </c>
      <c r="AR41" s="450" t="s">
        <v>56</v>
      </c>
      <c r="AS41" s="450">
        <v>1648</v>
      </c>
      <c r="AT41" s="450" t="s">
        <v>56</v>
      </c>
      <c r="AU41" s="450">
        <v>798</v>
      </c>
    </row>
    <row r="42" spans="1:47" ht="15.9" customHeight="1">
      <c r="A42" s="202" t="s">
        <v>553</v>
      </c>
      <c r="B42" s="203">
        <v>20</v>
      </c>
      <c r="C42" s="202" t="str">
        <f t="shared" si="36"/>
        <v>460V, 3 Ph</v>
      </c>
      <c r="D42" s="203" t="s">
        <v>518</v>
      </c>
      <c r="E42" s="204">
        <f t="shared" si="37"/>
        <v>8467.5455999999995</v>
      </c>
      <c r="F42" s="200">
        <f t="shared" si="38"/>
        <v>1165</v>
      </c>
      <c r="G42" s="212">
        <f t="shared" si="39"/>
        <v>767.86800000000005</v>
      </c>
      <c r="H42" s="212">
        <f t="shared" si="40"/>
        <v>390.22800000000001</v>
      </c>
      <c r="I42" s="204">
        <f t="shared" si="41"/>
        <v>442.678</v>
      </c>
      <c r="J42" s="200" t="str">
        <f t="shared" si="41"/>
        <v>-</v>
      </c>
      <c r="K42" s="200">
        <f t="shared" si="42"/>
        <v>607</v>
      </c>
      <c r="L42" s="200">
        <f t="shared" si="43"/>
        <v>3171</v>
      </c>
      <c r="M42" s="213">
        <f t="shared" si="44"/>
        <v>1581</v>
      </c>
      <c r="N42" s="200">
        <f t="shared" si="45"/>
        <v>561</v>
      </c>
      <c r="O42" s="200">
        <f t="shared" si="46"/>
        <v>914</v>
      </c>
      <c r="P42" s="200">
        <f t="shared" si="47"/>
        <v>1042</v>
      </c>
      <c r="Q42" s="200">
        <f t="shared" si="4"/>
        <v>1985.7569999999998</v>
      </c>
      <c r="R42" s="200">
        <f t="shared" si="48"/>
        <v>1648</v>
      </c>
      <c r="S42" s="205" t="s">
        <v>56</v>
      </c>
      <c r="T42" s="629">
        <f t="shared" si="49"/>
        <v>798</v>
      </c>
      <c r="U42" s="642" t="s">
        <v>889</v>
      </c>
      <c r="V42" s="643" t="s">
        <v>891</v>
      </c>
      <c r="Z42" s="1"/>
      <c r="AA42" s="1"/>
      <c r="AC42" t="s">
        <v>553</v>
      </c>
      <c r="AD42">
        <v>20</v>
      </c>
      <c r="AE42" t="s">
        <v>391</v>
      </c>
      <c r="AF42" s="450">
        <v>8467.5455999999995</v>
      </c>
      <c r="AG42" s="450">
        <v>1165</v>
      </c>
      <c r="AH42" s="450">
        <v>767.86800000000005</v>
      </c>
      <c r="AI42" s="450">
        <v>390.22800000000001</v>
      </c>
      <c r="AJ42" s="450">
        <v>442.678</v>
      </c>
      <c r="AK42" s="450" t="s">
        <v>56</v>
      </c>
      <c r="AL42" s="450">
        <v>607</v>
      </c>
      <c r="AM42" s="450">
        <v>3171</v>
      </c>
      <c r="AN42" s="450">
        <v>1581</v>
      </c>
      <c r="AO42" s="450">
        <v>561</v>
      </c>
      <c r="AP42" s="450">
        <v>914</v>
      </c>
      <c r="AQ42" s="450">
        <v>1042</v>
      </c>
      <c r="AR42" s="450">
        <v>1985.7569999999998</v>
      </c>
      <c r="AS42" s="450">
        <v>1648</v>
      </c>
      <c r="AT42" s="450" t="s">
        <v>56</v>
      </c>
      <c r="AU42" s="450">
        <v>798</v>
      </c>
    </row>
    <row r="43" spans="1:47" ht="15.9" customHeight="1">
      <c r="A43" s="392" t="s">
        <v>554</v>
      </c>
      <c r="B43" s="393">
        <v>25</v>
      </c>
      <c r="C43" s="392" t="str">
        <f t="shared" si="36"/>
        <v>460V, 3 Ph</v>
      </c>
      <c r="D43" s="393" t="s">
        <v>520</v>
      </c>
      <c r="E43" s="388">
        <f t="shared" si="37"/>
        <v>10280.658593700002</v>
      </c>
      <c r="F43" s="394">
        <f t="shared" si="38"/>
        <v>1174</v>
      </c>
      <c r="G43" s="395">
        <f t="shared" si="39"/>
        <v>767.86800000000005</v>
      </c>
      <c r="H43" s="395">
        <f t="shared" si="40"/>
        <v>390.22800000000001</v>
      </c>
      <c r="I43" s="388">
        <f t="shared" si="41"/>
        <v>442.678</v>
      </c>
      <c r="J43" s="394" t="str">
        <f t="shared" si="41"/>
        <v>-</v>
      </c>
      <c r="K43" s="394">
        <f t="shared" si="42"/>
        <v>607</v>
      </c>
      <c r="L43" s="200">
        <f t="shared" si="43"/>
        <v>3458</v>
      </c>
      <c r="M43" s="396">
        <f t="shared" si="44"/>
        <v>1602</v>
      </c>
      <c r="N43" s="394">
        <f t="shared" si="45"/>
        <v>561</v>
      </c>
      <c r="O43" s="394">
        <f t="shared" si="46"/>
        <v>914</v>
      </c>
      <c r="P43" s="394">
        <f t="shared" si="47"/>
        <v>1042</v>
      </c>
      <c r="Q43" s="394">
        <f t="shared" si="4"/>
        <v>1985.7569999999998</v>
      </c>
      <c r="R43" s="394">
        <f t="shared" si="48"/>
        <v>1648</v>
      </c>
      <c r="S43" s="441" t="s">
        <v>56</v>
      </c>
      <c r="T43" s="630">
        <f t="shared" si="49"/>
        <v>798</v>
      </c>
      <c r="U43" s="647" t="s">
        <v>889</v>
      </c>
      <c r="V43" s="643" t="s">
        <v>891</v>
      </c>
      <c r="Z43" s="1"/>
      <c r="AA43" s="1"/>
      <c r="AC43" t="s">
        <v>554</v>
      </c>
      <c r="AD43">
        <v>25</v>
      </c>
      <c r="AE43" t="s">
        <v>391</v>
      </c>
      <c r="AF43" s="450">
        <v>10280.658593700002</v>
      </c>
      <c r="AG43" s="450">
        <v>1174</v>
      </c>
      <c r="AH43" s="450">
        <v>767.86800000000005</v>
      </c>
      <c r="AI43" s="450">
        <v>390.22800000000001</v>
      </c>
      <c r="AJ43" s="450">
        <v>442.678</v>
      </c>
      <c r="AK43" s="450" t="s">
        <v>56</v>
      </c>
      <c r="AL43" s="450">
        <v>607</v>
      </c>
      <c r="AM43" s="450">
        <v>3458</v>
      </c>
      <c r="AN43" s="450">
        <v>1602</v>
      </c>
      <c r="AO43" s="450">
        <v>561</v>
      </c>
      <c r="AP43" s="450">
        <v>914</v>
      </c>
      <c r="AQ43" s="450">
        <v>1042</v>
      </c>
      <c r="AR43" s="450">
        <v>1985.7569999999998</v>
      </c>
      <c r="AS43" s="450">
        <v>1648</v>
      </c>
      <c r="AT43" s="450" t="s">
        <v>56</v>
      </c>
      <c r="AU43" s="450">
        <v>798</v>
      </c>
    </row>
    <row r="44" spans="1:47" ht="15.9" customHeight="1">
      <c r="A44" s="202" t="s">
        <v>555</v>
      </c>
      <c r="B44" s="203">
        <f t="shared" ref="B44:B57" si="50">AD44</f>
        <v>30</v>
      </c>
      <c r="C44" s="202" t="str">
        <f t="shared" si="36"/>
        <v>460V, 3 Ph</v>
      </c>
      <c r="D44" s="203" t="s">
        <v>522</v>
      </c>
      <c r="E44" s="204">
        <f t="shared" si="37"/>
        <v>10972.080098099999</v>
      </c>
      <c r="F44" s="200">
        <f t="shared" si="38"/>
        <v>1174</v>
      </c>
      <c r="G44" s="212">
        <f t="shared" si="39"/>
        <v>767.86800000000005</v>
      </c>
      <c r="H44" s="212">
        <f t="shared" si="40"/>
        <v>390.22800000000001</v>
      </c>
      <c r="I44" s="204">
        <f t="shared" ref="I44:I57" si="51">IFERROR(AJ44*$B$3*IF($B$4="Yes",1+$AB$1,1),AJ44)</f>
        <v>442.678</v>
      </c>
      <c r="J44" s="200">
        <f t="shared" ref="J44:J57" si="52">IFERROR(AK44*$B$3*IF($B$4="Yes",1+$AB$1,1),AK44)</f>
        <v>1019.6666666666665</v>
      </c>
      <c r="K44" s="200">
        <f t="shared" si="42"/>
        <v>607</v>
      </c>
      <c r="L44" s="200">
        <f t="shared" si="43"/>
        <v>3726</v>
      </c>
      <c r="M44" s="213">
        <f t="shared" si="44"/>
        <v>1623</v>
      </c>
      <c r="N44" s="200">
        <f t="shared" si="45"/>
        <v>561</v>
      </c>
      <c r="O44" s="200">
        <f t="shared" si="46"/>
        <v>914</v>
      </c>
      <c r="P44" s="200">
        <f t="shared" si="47"/>
        <v>1042</v>
      </c>
      <c r="Q44" s="200">
        <f t="shared" si="4"/>
        <v>1985.7569999999998</v>
      </c>
      <c r="R44" s="200">
        <f t="shared" si="48"/>
        <v>1648</v>
      </c>
      <c r="S44" s="205" t="s">
        <v>56</v>
      </c>
      <c r="T44" s="629">
        <f t="shared" si="49"/>
        <v>798</v>
      </c>
      <c r="U44" s="642" t="s">
        <v>889</v>
      </c>
      <c r="V44" s="643" t="s">
        <v>891</v>
      </c>
      <c r="Z44" s="1"/>
      <c r="AA44" s="1"/>
      <c r="AC44" t="s">
        <v>555</v>
      </c>
      <c r="AD44">
        <v>30</v>
      </c>
      <c r="AE44" t="s">
        <v>391</v>
      </c>
      <c r="AF44" s="450">
        <v>10972.080098099999</v>
      </c>
      <c r="AG44" s="450">
        <v>1174</v>
      </c>
      <c r="AH44" s="450">
        <v>767.86800000000005</v>
      </c>
      <c r="AI44" s="450">
        <v>390.22800000000001</v>
      </c>
      <c r="AJ44" s="450">
        <v>442.678</v>
      </c>
      <c r="AK44" s="450">
        <v>1019.6666666666665</v>
      </c>
      <c r="AL44" s="450">
        <v>607</v>
      </c>
      <c r="AM44" s="450">
        <v>3726</v>
      </c>
      <c r="AN44" s="450">
        <v>1623</v>
      </c>
      <c r="AO44" s="450">
        <v>561</v>
      </c>
      <c r="AP44" s="450">
        <v>914</v>
      </c>
      <c r="AQ44" s="450">
        <v>1042</v>
      </c>
      <c r="AR44" s="450">
        <v>1985.7569999999998</v>
      </c>
      <c r="AS44" s="450">
        <v>1648</v>
      </c>
      <c r="AT44" s="450" t="s">
        <v>56</v>
      </c>
      <c r="AU44" s="450">
        <v>798</v>
      </c>
    </row>
    <row r="45" spans="1:47" ht="15.9" customHeight="1">
      <c r="A45" s="206" t="s">
        <v>556</v>
      </c>
      <c r="B45" s="207">
        <f t="shared" si="50"/>
        <v>40</v>
      </c>
      <c r="C45" s="206" t="str">
        <f t="shared" si="36"/>
        <v>460V, 3 Ph</v>
      </c>
      <c r="D45" s="207" t="s">
        <v>524</v>
      </c>
      <c r="E45" s="208">
        <f t="shared" si="37"/>
        <v>12081.320229599998</v>
      </c>
      <c r="F45" s="210">
        <f t="shared" si="38"/>
        <v>1210</v>
      </c>
      <c r="G45" s="209">
        <f t="shared" si="39"/>
        <v>767.86800000000005</v>
      </c>
      <c r="H45" s="209">
        <f t="shared" si="40"/>
        <v>390.22800000000001</v>
      </c>
      <c r="I45" s="208">
        <f t="shared" si="51"/>
        <v>442.678</v>
      </c>
      <c r="J45" s="210">
        <f t="shared" si="52"/>
        <v>1144.9083333333331</v>
      </c>
      <c r="K45" s="210">
        <f t="shared" si="42"/>
        <v>607</v>
      </c>
      <c r="L45" s="210">
        <f t="shared" si="43"/>
        <v>4489</v>
      </c>
      <c r="M45" s="211">
        <f t="shared" si="44"/>
        <v>1794</v>
      </c>
      <c r="N45" s="210">
        <f t="shared" si="45"/>
        <v>561</v>
      </c>
      <c r="O45" s="210">
        <f t="shared" si="46"/>
        <v>914</v>
      </c>
      <c r="P45" s="210">
        <f t="shared" si="47"/>
        <v>1042</v>
      </c>
      <c r="Q45" s="210">
        <f t="shared" si="4"/>
        <v>2116.8819999999996</v>
      </c>
      <c r="R45" s="210">
        <f t="shared" si="48"/>
        <v>1648</v>
      </c>
      <c r="S45" s="442" t="s">
        <v>56</v>
      </c>
      <c r="T45" s="631">
        <f t="shared" si="49"/>
        <v>798</v>
      </c>
      <c r="U45" s="648" t="s">
        <v>889</v>
      </c>
      <c r="V45" s="649" t="s">
        <v>891</v>
      </c>
      <c r="Z45" s="1"/>
      <c r="AA45" s="1"/>
      <c r="AC45" t="s">
        <v>556</v>
      </c>
      <c r="AD45">
        <v>40</v>
      </c>
      <c r="AE45" t="s">
        <v>391</v>
      </c>
      <c r="AF45" s="450">
        <v>12081.320229599998</v>
      </c>
      <c r="AG45" s="450">
        <v>1210</v>
      </c>
      <c r="AH45" s="450">
        <v>767.86800000000005</v>
      </c>
      <c r="AI45" s="450">
        <v>390.22800000000001</v>
      </c>
      <c r="AJ45" s="450">
        <v>442.678</v>
      </c>
      <c r="AK45" s="450">
        <v>1144.9083333333331</v>
      </c>
      <c r="AL45" s="450">
        <v>607</v>
      </c>
      <c r="AM45" s="450">
        <v>4489</v>
      </c>
      <c r="AN45" s="450">
        <v>1794</v>
      </c>
      <c r="AO45" s="450">
        <v>561</v>
      </c>
      <c r="AP45" s="450">
        <v>914</v>
      </c>
      <c r="AQ45" s="450">
        <v>1042</v>
      </c>
      <c r="AR45" s="450">
        <v>2116.8819999999996</v>
      </c>
      <c r="AS45" s="450">
        <v>1648</v>
      </c>
      <c r="AT45" s="450" t="s">
        <v>56</v>
      </c>
      <c r="AU45" s="450">
        <v>798</v>
      </c>
    </row>
    <row r="46" spans="1:47" ht="15.9" customHeight="1">
      <c r="A46" s="202" t="s">
        <v>557</v>
      </c>
      <c r="B46" s="203">
        <f t="shared" si="50"/>
        <v>50</v>
      </c>
      <c r="C46" s="202" t="str">
        <f t="shared" si="36"/>
        <v>460V, 3 Ph</v>
      </c>
      <c r="D46" s="203" t="s">
        <v>526</v>
      </c>
      <c r="E46" s="204">
        <f t="shared" si="37"/>
        <v>13080.398469299998</v>
      </c>
      <c r="F46" s="200">
        <f t="shared" si="38"/>
        <v>1265</v>
      </c>
      <c r="G46" s="212">
        <f t="shared" si="39"/>
        <v>767.86800000000005</v>
      </c>
      <c r="H46" s="212">
        <f t="shared" si="40"/>
        <v>390.22800000000001</v>
      </c>
      <c r="I46" s="204">
        <f t="shared" si="51"/>
        <v>442.678</v>
      </c>
      <c r="J46" s="200">
        <f t="shared" si="52"/>
        <v>1579.375</v>
      </c>
      <c r="K46" s="200">
        <f t="shared" si="42"/>
        <v>607</v>
      </c>
      <c r="L46" s="200" t="str">
        <f t="shared" si="43"/>
        <v>-</v>
      </c>
      <c r="M46" s="213">
        <f t="shared" si="44"/>
        <v>2346</v>
      </c>
      <c r="N46" s="200">
        <f t="shared" si="45"/>
        <v>561</v>
      </c>
      <c r="O46" s="200">
        <f t="shared" si="46"/>
        <v>914</v>
      </c>
      <c r="P46" s="200">
        <f t="shared" si="47"/>
        <v>1042</v>
      </c>
      <c r="Q46" s="200">
        <f t="shared" si="4"/>
        <v>2001.4920000000002</v>
      </c>
      <c r="R46" s="200">
        <f t="shared" si="48"/>
        <v>1648</v>
      </c>
      <c r="S46" s="205" t="s">
        <v>56</v>
      </c>
      <c r="T46" s="629">
        <f t="shared" si="49"/>
        <v>798</v>
      </c>
      <c r="U46" s="642" t="s">
        <v>889</v>
      </c>
      <c r="V46" s="643" t="s">
        <v>891</v>
      </c>
      <c r="Z46" s="1"/>
      <c r="AA46" s="1"/>
      <c r="AC46" t="s">
        <v>557</v>
      </c>
      <c r="AD46">
        <v>50</v>
      </c>
      <c r="AE46" t="s">
        <v>391</v>
      </c>
      <c r="AF46" s="450">
        <v>13080.398469299998</v>
      </c>
      <c r="AG46" s="450">
        <v>1265</v>
      </c>
      <c r="AH46" s="450">
        <v>767.86800000000005</v>
      </c>
      <c r="AI46" s="450">
        <v>390.22800000000001</v>
      </c>
      <c r="AJ46" s="450">
        <v>442.678</v>
      </c>
      <c r="AK46" s="450">
        <v>1579.375</v>
      </c>
      <c r="AL46" s="450">
        <v>607</v>
      </c>
      <c r="AM46" s="450" t="s">
        <v>56</v>
      </c>
      <c r="AN46" s="450">
        <v>2346</v>
      </c>
      <c r="AO46" s="450">
        <v>561</v>
      </c>
      <c r="AP46" s="450">
        <v>914</v>
      </c>
      <c r="AQ46" s="450">
        <v>1042</v>
      </c>
      <c r="AR46" s="450">
        <v>2001.4920000000002</v>
      </c>
      <c r="AS46" s="450">
        <v>1648</v>
      </c>
      <c r="AT46" s="450" t="s">
        <v>56</v>
      </c>
      <c r="AU46" s="450">
        <v>798</v>
      </c>
    </row>
    <row r="47" spans="1:47" ht="15.9" customHeight="1">
      <c r="A47" s="206" t="s">
        <v>558</v>
      </c>
      <c r="B47" s="207">
        <f t="shared" si="50"/>
        <v>60</v>
      </c>
      <c r="C47" s="206" t="str">
        <f t="shared" si="36"/>
        <v>460V, 3 Ph</v>
      </c>
      <c r="D47" s="207" t="s">
        <v>530</v>
      </c>
      <c r="E47" s="208">
        <f t="shared" si="37"/>
        <v>14540.509382062501</v>
      </c>
      <c r="F47" s="210">
        <f t="shared" si="38"/>
        <v>1390</v>
      </c>
      <c r="G47" s="209">
        <f t="shared" si="39"/>
        <v>767.86800000000005</v>
      </c>
      <c r="H47" s="209">
        <f t="shared" si="40"/>
        <v>390.22800000000001</v>
      </c>
      <c r="I47" s="208">
        <f t="shared" si="51"/>
        <v>442.678</v>
      </c>
      <c r="J47" s="210">
        <f t="shared" si="52"/>
        <v>1593.7833333333331</v>
      </c>
      <c r="K47" s="210">
        <f t="shared" si="42"/>
        <v>607</v>
      </c>
      <c r="L47" s="210" t="str">
        <f t="shared" si="43"/>
        <v>-</v>
      </c>
      <c r="M47" s="211">
        <f t="shared" si="44"/>
        <v>2829</v>
      </c>
      <c r="N47" s="210">
        <f t="shared" si="45"/>
        <v>561</v>
      </c>
      <c r="O47" s="210">
        <f t="shared" si="46"/>
        <v>914</v>
      </c>
      <c r="P47" s="210">
        <f t="shared" si="47"/>
        <v>1042</v>
      </c>
      <c r="Q47" s="210">
        <f t="shared" si="4"/>
        <v>3193.1559999999999</v>
      </c>
      <c r="R47" s="210">
        <f t="shared" si="48"/>
        <v>1648</v>
      </c>
      <c r="S47" s="442" t="s">
        <v>56</v>
      </c>
      <c r="T47" s="631">
        <f t="shared" si="49"/>
        <v>798</v>
      </c>
      <c r="U47" s="648" t="s">
        <v>890</v>
      </c>
      <c r="V47" s="649" t="s">
        <v>892</v>
      </c>
      <c r="Z47" s="1"/>
      <c r="AA47" s="1"/>
      <c r="AC47" t="s">
        <v>558</v>
      </c>
      <c r="AD47">
        <v>60</v>
      </c>
      <c r="AE47" t="s">
        <v>391</v>
      </c>
      <c r="AF47" s="450">
        <v>14540.509382062501</v>
      </c>
      <c r="AG47" s="450">
        <v>1390</v>
      </c>
      <c r="AH47" s="450">
        <v>767.86800000000005</v>
      </c>
      <c r="AI47" s="450">
        <v>390.22800000000001</v>
      </c>
      <c r="AJ47" s="450">
        <v>442.678</v>
      </c>
      <c r="AK47" s="450">
        <v>1593.7833333333331</v>
      </c>
      <c r="AL47" s="450">
        <v>607</v>
      </c>
      <c r="AM47" s="450" t="s">
        <v>56</v>
      </c>
      <c r="AN47" s="450">
        <v>2829</v>
      </c>
      <c r="AO47" s="450">
        <v>561</v>
      </c>
      <c r="AP47" s="450">
        <v>914</v>
      </c>
      <c r="AQ47" s="450">
        <v>1042</v>
      </c>
      <c r="AR47" s="450">
        <v>3193.1559999999999</v>
      </c>
      <c r="AS47" s="450">
        <v>1648</v>
      </c>
      <c r="AT47" s="450" t="s">
        <v>56</v>
      </c>
      <c r="AU47" s="450">
        <v>798</v>
      </c>
    </row>
    <row r="48" spans="1:47" ht="15.9" customHeight="1">
      <c r="A48" s="202" t="s">
        <v>559</v>
      </c>
      <c r="B48" s="203">
        <f t="shared" si="50"/>
        <v>75</v>
      </c>
      <c r="C48" s="202" t="str">
        <f t="shared" si="36"/>
        <v>460V, 3 Ph</v>
      </c>
      <c r="D48" s="203" t="s">
        <v>532</v>
      </c>
      <c r="E48" s="204">
        <f t="shared" si="37"/>
        <v>15690.161541712499</v>
      </c>
      <c r="F48" s="200">
        <f t="shared" si="38"/>
        <v>1499</v>
      </c>
      <c r="G48" s="212">
        <f t="shared" si="39"/>
        <v>767.86800000000005</v>
      </c>
      <c r="H48" s="212">
        <f t="shared" si="40"/>
        <v>390.22800000000001</v>
      </c>
      <c r="I48" s="204">
        <f t="shared" si="51"/>
        <v>442.678</v>
      </c>
      <c r="J48" s="200">
        <f t="shared" si="52"/>
        <v>1857.5666666666666</v>
      </c>
      <c r="K48" s="200">
        <f t="shared" si="42"/>
        <v>607</v>
      </c>
      <c r="L48" s="200" t="str">
        <f t="shared" si="43"/>
        <v>-</v>
      </c>
      <c r="M48" s="213">
        <f t="shared" si="44"/>
        <v>3048</v>
      </c>
      <c r="N48" s="200">
        <f t="shared" si="45"/>
        <v>561</v>
      </c>
      <c r="O48" s="200">
        <f t="shared" si="46"/>
        <v>914</v>
      </c>
      <c r="P48" s="200">
        <f t="shared" si="47"/>
        <v>1042</v>
      </c>
      <c r="Q48" s="200">
        <f t="shared" si="4"/>
        <v>3269.7330000000002</v>
      </c>
      <c r="R48" s="200">
        <f t="shared" si="48"/>
        <v>1648</v>
      </c>
      <c r="S48" s="205" t="s">
        <v>56</v>
      </c>
      <c r="T48" s="629">
        <f t="shared" si="49"/>
        <v>798</v>
      </c>
      <c r="U48" s="642" t="s">
        <v>890</v>
      </c>
      <c r="V48" s="643" t="s">
        <v>892</v>
      </c>
      <c r="Z48" s="1"/>
      <c r="AA48" s="1"/>
      <c r="AC48" t="s">
        <v>559</v>
      </c>
      <c r="AD48">
        <v>75</v>
      </c>
      <c r="AE48" t="s">
        <v>391</v>
      </c>
      <c r="AF48" s="450">
        <v>15690.161541712499</v>
      </c>
      <c r="AG48" s="450">
        <v>1499</v>
      </c>
      <c r="AH48" s="450">
        <v>767.86800000000005</v>
      </c>
      <c r="AI48" s="450">
        <v>390.22800000000001</v>
      </c>
      <c r="AJ48" s="450">
        <v>442.678</v>
      </c>
      <c r="AK48" s="450">
        <v>1857.5666666666666</v>
      </c>
      <c r="AL48" s="450">
        <v>607</v>
      </c>
      <c r="AM48" s="450" t="s">
        <v>56</v>
      </c>
      <c r="AN48" s="450">
        <v>3048</v>
      </c>
      <c r="AO48" s="450">
        <v>561</v>
      </c>
      <c r="AP48" s="450">
        <v>914</v>
      </c>
      <c r="AQ48" s="450">
        <v>1042</v>
      </c>
      <c r="AR48" s="450">
        <v>3269.7330000000002</v>
      </c>
      <c r="AS48" s="450">
        <v>1648</v>
      </c>
      <c r="AT48" s="450" t="s">
        <v>56</v>
      </c>
      <c r="AU48" s="450">
        <v>798</v>
      </c>
    </row>
    <row r="49" spans="1:47" ht="15.9" customHeight="1">
      <c r="A49" s="206" t="s">
        <v>560</v>
      </c>
      <c r="B49" s="207">
        <f t="shared" si="50"/>
        <v>100</v>
      </c>
      <c r="C49" s="206" t="str">
        <f t="shared" si="36"/>
        <v>460V, 3 Ph</v>
      </c>
      <c r="D49" s="207" t="s">
        <v>534</v>
      </c>
      <c r="E49" s="208">
        <f t="shared" si="37"/>
        <v>17273.564490600002</v>
      </c>
      <c r="F49" s="210">
        <f t="shared" si="38"/>
        <v>1873</v>
      </c>
      <c r="G49" s="209">
        <f t="shared" si="39"/>
        <v>767.86800000000005</v>
      </c>
      <c r="H49" s="209">
        <f t="shared" si="40"/>
        <v>390.22800000000001</v>
      </c>
      <c r="I49" s="208">
        <f t="shared" si="51"/>
        <v>442.678</v>
      </c>
      <c r="J49" s="210">
        <f t="shared" si="52"/>
        <v>1899.6833333333334</v>
      </c>
      <c r="K49" s="210">
        <f t="shared" si="42"/>
        <v>607</v>
      </c>
      <c r="L49" s="210" t="str">
        <f t="shared" si="43"/>
        <v>-</v>
      </c>
      <c r="M49" s="211">
        <f t="shared" si="44"/>
        <v>3428</v>
      </c>
      <c r="N49" s="210">
        <f t="shared" si="45"/>
        <v>561</v>
      </c>
      <c r="O49" s="210">
        <f t="shared" si="46"/>
        <v>914</v>
      </c>
      <c r="P49" s="210">
        <f t="shared" si="47"/>
        <v>1042</v>
      </c>
      <c r="Q49" s="210">
        <f t="shared" si="4"/>
        <v>4548.4639999999999</v>
      </c>
      <c r="R49" s="210">
        <f t="shared" si="48"/>
        <v>1648</v>
      </c>
      <c r="S49" s="442" t="s">
        <v>56</v>
      </c>
      <c r="T49" s="631">
        <f t="shared" si="49"/>
        <v>798</v>
      </c>
      <c r="U49" s="648" t="s">
        <v>890</v>
      </c>
      <c r="V49" s="649" t="s">
        <v>892</v>
      </c>
      <c r="Z49" s="1"/>
      <c r="AA49" s="1"/>
      <c r="AC49" t="s">
        <v>560</v>
      </c>
      <c r="AD49">
        <v>100</v>
      </c>
      <c r="AE49" t="s">
        <v>391</v>
      </c>
      <c r="AF49" s="450">
        <v>17273.564490600002</v>
      </c>
      <c r="AG49" s="450">
        <v>1873</v>
      </c>
      <c r="AH49" s="450">
        <v>767.86800000000005</v>
      </c>
      <c r="AI49" s="450">
        <v>390.22800000000001</v>
      </c>
      <c r="AJ49" s="450">
        <v>442.678</v>
      </c>
      <c r="AK49" s="450">
        <v>1899.6833333333334</v>
      </c>
      <c r="AL49" s="450">
        <v>607</v>
      </c>
      <c r="AM49" s="450" t="s">
        <v>56</v>
      </c>
      <c r="AN49" s="450">
        <v>3428</v>
      </c>
      <c r="AO49" s="450">
        <v>561</v>
      </c>
      <c r="AP49" s="450">
        <v>914</v>
      </c>
      <c r="AQ49" s="450">
        <v>1042</v>
      </c>
      <c r="AR49" s="450">
        <v>4548.4639999999999</v>
      </c>
      <c r="AS49" s="450">
        <v>1648</v>
      </c>
      <c r="AT49" s="450" t="s">
        <v>56</v>
      </c>
      <c r="AU49" s="450">
        <v>798</v>
      </c>
    </row>
    <row r="50" spans="1:47" ht="15.9" customHeight="1">
      <c r="A50" s="77" t="s">
        <v>561</v>
      </c>
      <c r="B50" s="69">
        <f t="shared" si="50"/>
        <v>125</v>
      </c>
      <c r="C50" s="77" t="str">
        <f t="shared" si="36"/>
        <v>460V, 3 Ph</v>
      </c>
      <c r="D50" s="69" t="s">
        <v>536</v>
      </c>
      <c r="E50" s="204">
        <f t="shared" si="37"/>
        <v>22164.2558082</v>
      </c>
      <c r="F50" s="200">
        <f t="shared" si="38"/>
        <v>1981</v>
      </c>
      <c r="G50" s="78">
        <f t="shared" si="39"/>
        <v>767.86800000000005</v>
      </c>
      <c r="H50" s="78">
        <f t="shared" si="40"/>
        <v>390.22800000000001</v>
      </c>
      <c r="I50" s="135">
        <f t="shared" si="51"/>
        <v>442.678</v>
      </c>
      <c r="J50" s="79">
        <f t="shared" si="52"/>
        <v>2083.6666666666665</v>
      </c>
      <c r="K50" s="79">
        <f t="shared" si="42"/>
        <v>607</v>
      </c>
      <c r="L50" s="79" t="str">
        <f t="shared" si="43"/>
        <v>-</v>
      </c>
      <c r="M50" s="214">
        <f t="shared" si="44"/>
        <v>3610</v>
      </c>
      <c r="N50" s="79">
        <f t="shared" si="45"/>
        <v>561</v>
      </c>
      <c r="O50" s="79">
        <f t="shared" si="46"/>
        <v>914</v>
      </c>
      <c r="P50" s="79">
        <f t="shared" si="47"/>
        <v>1042</v>
      </c>
      <c r="Q50" s="79">
        <f t="shared" si="4"/>
        <v>4326.076</v>
      </c>
      <c r="R50" s="79">
        <f t="shared" si="48"/>
        <v>1648</v>
      </c>
      <c r="S50" s="136" t="s">
        <v>56</v>
      </c>
      <c r="T50" s="629">
        <f t="shared" si="49"/>
        <v>798</v>
      </c>
      <c r="U50" s="500" t="s">
        <v>890</v>
      </c>
      <c r="V50" s="503" t="s">
        <v>892</v>
      </c>
      <c r="Z50" s="1"/>
      <c r="AA50" s="1"/>
      <c r="AC50" t="s">
        <v>561</v>
      </c>
      <c r="AD50">
        <v>125</v>
      </c>
      <c r="AE50" t="s">
        <v>391</v>
      </c>
      <c r="AF50" s="450">
        <v>22164.2558082</v>
      </c>
      <c r="AG50" s="450">
        <v>1981</v>
      </c>
      <c r="AH50" s="450">
        <v>767.86800000000005</v>
      </c>
      <c r="AI50" s="450">
        <v>390.22800000000001</v>
      </c>
      <c r="AJ50" s="450">
        <v>442.678</v>
      </c>
      <c r="AK50" s="450">
        <v>2083.6666666666665</v>
      </c>
      <c r="AL50" s="450">
        <v>607</v>
      </c>
      <c r="AM50" s="450" t="s">
        <v>56</v>
      </c>
      <c r="AN50" s="450">
        <v>3610</v>
      </c>
      <c r="AO50" s="450">
        <v>561</v>
      </c>
      <c r="AP50" s="450">
        <v>914</v>
      </c>
      <c r="AQ50" s="450">
        <v>1042</v>
      </c>
      <c r="AR50" s="450">
        <v>4326.076</v>
      </c>
      <c r="AS50" s="450">
        <v>1648</v>
      </c>
      <c r="AT50" s="450" t="s">
        <v>56</v>
      </c>
      <c r="AU50" s="450">
        <v>798</v>
      </c>
    </row>
    <row r="51" spans="1:47" ht="15.9" customHeight="1">
      <c r="A51" s="215" t="s">
        <v>562</v>
      </c>
      <c r="B51" s="216">
        <f t="shared" si="50"/>
        <v>150</v>
      </c>
      <c r="C51" s="215" t="str">
        <f t="shared" si="36"/>
        <v>460V, 3 Ph</v>
      </c>
      <c r="D51" s="216" t="s">
        <v>538</v>
      </c>
      <c r="E51" s="208">
        <f t="shared" si="37"/>
        <v>24540.4705851</v>
      </c>
      <c r="F51" s="210">
        <f t="shared" si="38"/>
        <v>2254</v>
      </c>
      <c r="G51" s="217">
        <f t="shared" si="39"/>
        <v>767.86800000000005</v>
      </c>
      <c r="H51" s="217">
        <f t="shared" si="40"/>
        <v>390.22800000000001</v>
      </c>
      <c r="I51" s="218">
        <f t="shared" si="51"/>
        <v>442.678</v>
      </c>
      <c r="J51" s="219">
        <f t="shared" si="52"/>
        <v>2825.1416666666664</v>
      </c>
      <c r="K51" s="219">
        <f t="shared" si="42"/>
        <v>607</v>
      </c>
      <c r="L51" s="219" t="str">
        <f t="shared" si="43"/>
        <v>-</v>
      </c>
      <c r="M51" s="220">
        <f t="shared" si="44"/>
        <v>3610</v>
      </c>
      <c r="N51" s="219">
        <f t="shared" si="45"/>
        <v>561</v>
      </c>
      <c r="O51" s="219">
        <f t="shared" si="46"/>
        <v>914</v>
      </c>
      <c r="P51" s="219">
        <f t="shared" si="47"/>
        <v>1042</v>
      </c>
      <c r="Q51" s="219">
        <f t="shared" si="4"/>
        <v>5776.8429999999998</v>
      </c>
      <c r="R51" s="219">
        <f t="shared" si="48"/>
        <v>1648</v>
      </c>
      <c r="S51" s="443" t="s">
        <v>56</v>
      </c>
      <c r="T51" s="631">
        <f t="shared" si="49"/>
        <v>798</v>
      </c>
      <c r="U51" s="650" t="s">
        <v>890</v>
      </c>
      <c r="V51" s="651" t="s">
        <v>892</v>
      </c>
      <c r="Z51" s="1"/>
      <c r="AA51" s="1"/>
      <c r="AC51" t="s">
        <v>562</v>
      </c>
      <c r="AD51">
        <v>150</v>
      </c>
      <c r="AE51" t="s">
        <v>391</v>
      </c>
      <c r="AF51" s="450">
        <v>24540.4705851</v>
      </c>
      <c r="AG51" s="450">
        <v>2254</v>
      </c>
      <c r="AH51" s="450">
        <v>767.86800000000005</v>
      </c>
      <c r="AI51" s="450">
        <v>390.22800000000001</v>
      </c>
      <c r="AJ51" s="450">
        <v>442.678</v>
      </c>
      <c r="AK51" s="450">
        <v>2825.1416666666664</v>
      </c>
      <c r="AL51" s="450">
        <v>607</v>
      </c>
      <c r="AM51" s="450" t="s">
        <v>56</v>
      </c>
      <c r="AN51" s="450">
        <v>3610</v>
      </c>
      <c r="AO51" s="450">
        <v>561</v>
      </c>
      <c r="AP51" s="450">
        <v>914</v>
      </c>
      <c r="AQ51" s="450">
        <v>1042</v>
      </c>
      <c r="AR51" s="450">
        <v>5776.8429999999998</v>
      </c>
      <c r="AS51" s="450">
        <v>1648</v>
      </c>
      <c r="AT51" s="450" t="s">
        <v>56</v>
      </c>
      <c r="AU51" s="450">
        <v>798</v>
      </c>
    </row>
    <row r="52" spans="1:47" ht="15.9" customHeight="1">
      <c r="A52" s="77" t="s">
        <v>563</v>
      </c>
      <c r="B52" s="69">
        <f t="shared" si="50"/>
        <v>200</v>
      </c>
      <c r="C52" s="77" t="str">
        <f t="shared" si="36"/>
        <v>460V, 3 Ph</v>
      </c>
      <c r="D52" s="69" t="s">
        <v>540</v>
      </c>
      <c r="E52" s="204">
        <f t="shared" si="37"/>
        <v>30416.649500699998</v>
      </c>
      <c r="F52" s="200">
        <f t="shared" si="38"/>
        <v>3336</v>
      </c>
      <c r="G52" s="78">
        <f t="shared" si="39"/>
        <v>767.86800000000005</v>
      </c>
      <c r="H52" s="78">
        <f t="shared" si="40"/>
        <v>390.22800000000001</v>
      </c>
      <c r="I52" s="135">
        <f t="shared" si="51"/>
        <v>442.678</v>
      </c>
      <c r="J52" s="79">
        <f t="shared" si="52"/>
        <v>3336.0833333333335</v>
      </c>
      <c r="K52" s="79">
        <f t="shared" si="42"/>
        <v>607</v>
      </c>
      <c r="L52" s="79" t="str">
        <f t="shared" si="43"/>
        <v>-</v>
      </c>
      <c r="M52" s="214" t="str">
        <f t="shared" si="44"/>
        <v>-</v>
      </c>
      <c r="N52" s="79">
        <f t="shared" si="45"/>
        <v>561</v>
      </c>
      <c r="O52" s="79">
        <f t="shared" si="46"/>
        <v>914</v>
      </c>
      <c r="P52" s="79">
        <f t="shared" si="47"/>
        <v>1042</v>
      </c>
      <c r="Q52" s="79">
        <f t="shared" si="4"/>
        <v>8190.5919999999996</v>
      </c>
      <c r="R52" s="79">
        <f t="shared" si="48"/>
        <v>1648</v>
      </c>
      <c r="S52" s="136" t="s">
        <v>56</v>
      </c>
      <c r="T52" s="629">
        <f t="shared" si="49"/>
        <v>798</v>
      </c>
      <c r="U52" s="500" t="s">
        <v>890</v>
      </c>
      <c r="V52" s="503" t="s">
        <v>892</v>
      </c>
      <c r="Z52" s="1"/>
      <c r="AA52" s="1"/>
      <c r="AC52" t="s">
        <v>563</v>
      </c>
      <c r="AD52">
        <v>200</v>
      </c>
      <c r="AE52" t="s">
        <v>391</v>
      </c>
      <c r="AF52" s="450">
        <v>30416.649500699998</v>
      </c>
      <c r="AG52" s="450">
        <v>3336</v>
      </c>
      <c r="AH52" s="450">
        <v>767.86800000000005</v>
      </c>
      <c r="AI52" s="450">
        <v>390.22800000000001</v>
      </c>
      <c r="AJ52" s="450">
        <v>442.678</v>
      </c>
      <c r="AK52" s="450">
        <v>3336.0833333333335</v>
      </c>
      <c r="AL52" s="450">
        <v>607</v>
      </c>
      <c r="AM52" s="450" t="s">
        <v>56</v>
      </c>
      <c r="AN52" s="450" t="s">
        <v>56</v>
      </c>
      <c r="AO52" s="450">
        <v>561</v>
      </c>
      <c r="AP52" s="450">
        <v>914</v>
      </c>
      <c r="AQ52" s="450">
        <v>1042</v>
      </c>
      <c r="AR52" s="450">
        <v>8190.5919999999996</v>
      </c>
      <c r="AS52" s="450">
        <v>1648</v>
      </c>
      <c r="AT52" s="450" t="s">
        <v>56</v>
      </c>
      <c r="AU52" s="450">
        <v>798</v>
      </c>
    </row>
    <row r="53" spans="1:47" ht="15.9" customHeight="1">
      <c r="A53" s="215" t="s">
        <v>564</v>
      </c>
      <c r="B53" s="216">
        <f t="shared" si="50"/>
        <v>250</v>
      </c>
      <c r="C53" s="215" t="str">
        <f t="shared" si="36"/>
        <v>460V, 3 Ph</v>
      </c>
      <c r="D53" s="216" t="s">
        <v>542</v>
      </c>
      <c r="E53" s="208">
        <f t="shared" si="37"/>
        <v>36816.144614100005</v>
      </c>
      <c r="F53" s="210">
        <f t="shared" si="38"/>
        <v>3409</v>
      </c>
      <c r="G53" s="217">
        <f t="shared" si="39"/>
        <v>767.86800000000005</v>
      </c>
      <c r="H53" s="217">
        <f t="shared" si="40"/>
        <v>390.22800000000001</v>
      </c>
      <c r="I53" s="218">
        <f t="shared" si="51"/>
        <v>442.678</v>
      </c>
      <c r="J53" s="219">
        <f t="shared" si="52"/>
        <v>3690.75</v>
      </c>
      <c r="K53" s="219">
        <f t="shared" si="42"/>
        <v>607</v>
      </c>
      <c r="L53" s="219" t="str">
        <f t="shared" si="43"/>
        <v>-</v>
      </c>
      <c r="M53" s="220" t="str">
        <f t="shared" si="44"/>
        <v>-</v>
      </c>
      <c r="N53" s="219">
        <f t="shared" si="45"/>
        <v>561</v>
      </c>
      <c r="O53" s="219">
        <f t="shared" si="46"/>
        <v>914</v>
      </c>
      <c r="P53" s="219">
        <f t="shared" si="47"/>
        <v>1042</v>
      </c>
      <c r="Q53" s="219">
        <f t="shared" si="4"/>
        <v>11558.930999999999</v>
      </c>
      <c r="R53" s="219">
        <f t="shared" si="48"/>
        <v>2471</v>
      </c>
      <c r="S53" s="443" t="s">
        <v>56</v>
      </c>
      <c r="T53" s="631">
        <f t="shared" si="49"/>
        <v>798</v>
      </c>
      <c r="U53" s="650" t="s">
        <v>890</v>
      </c>
      <c r="V53" s="651" t="s">
        <v>892</v>
      </c>
      <c r="Z53" s="1"/>
      <c r="AA53" s="1"/>
      <c r="AC53" t="s">
        <v>564</v>
      </c>
      <c r="AD53">
        <v>250</v>
      </c>
      <c r="AE53" t="s">
        <v>391</v>
      </c>
      <c r="AF53" s="450">
        <v>36816.144614100005</v>
      </c>
      <c r="AG53" s="450">
        <v>3409</v>
      </c>
      <c r="AH53" s="450">
        <v>767.86800000000005</v>
      </c>
      <c r="AI53" s="450">
        <v>390.22800000000001</v>
      </c>
      <c r="AJ53" s="450">
        <v>442.678</v>
      </c>
      <c r="AK53" s="450">
        <v>3690.75</v>
      </c>
      <c r="AL53" s="450">
        <v>607</v>
      </c>
      <c r="AM53" s="450" t="s">
        <v>56</v>
      </c>
      <c r="AN53" s="450" t="s">
        <v>56</v>
      </c>
      <c r="AO53" s="450">
        <v>561</v>
      </c>
      <c r="AP53" s="450">
        <v>914</v>
      </c>
      <c r="AQ53" s="450">
        <v>1042</v>
      </c>
      <c r="AR53" s="450">
        <v>11558.930999999999</v>
      </c>
      <c r="AS53" s="450">
        <v>2471</v>
      </c>
      <c r="AT53" s="450" t="s">
        <v>56</v>
      </c>
      <c r="AU53" s="450">
        <v>798</v>
      </c>
    </row>
    <row r="54" spans="1:47" ht="15.9" customHeight="1">
      <c r="A54" s="77" t="s">
        <v>565</v>
      </c>
      <c r="B54" s="69">
        <f t="shared" si="50"/>
        <v>300</v>
      </c>
      <c r="C54" s="77" t="str">
        <f t="shared" si="36"/>
        <v>460V, 3 Ph</v>
      </c>
      <c r="D54" s="69" t="s">
        <v>544</v>
      </c>
      <c r="E54" s="204">
        <f t="shared" si="37"/>
        <v>43667.495870400002</v>
      </c>
      <c r="F54" s="200">
        <f t="shared" si="38"/>
        <v>4756</v>
      </c>
      <c r="G54" s="78">
        <f t="shared" si="39"/>
        <v>767.86800000000005</v>
      </c>
      <c r="H54" s="78">
        <f t="shared" si="40"/>
        <v>390.22800000000001</v>
      </c>
      <c r="I54" s="135">
        <f t="shared" si="51"/>
        <v>442.678</v>
      </c>
      <c r="J54" s="79">
        <f t="shared" si="52"/>
        <v>3945.666666666667</v>
      </c>
      <c r="K54" s="79">
        <f t="shared" si="42"/>
        <v>607</v>
      </c>
      <c r="L54" s="79" t="str">
        <f t="shared" si="43"/>
        <v>-</v>
      </c>
      <c r="M54" s="214" t="str">
        <f t="shared" si="44"/>
        <v>-</v>
      </c>
      <c r="N54" s="79">
        <f t="shared" si="45"/>
        <v>561</v>
      </c>
      <c r="O54" s="79">
        <f t="shared" si="46"/>
        <v>914</v>
      </c>
      <c r="P54" s="79">
        <f t="shared" si="47"/>
        <v>1042</v>
      </c>
      <c r="Q54" s="79" t="str">
        <f t="shared" si="4"/>
        <v>-</v>
      </c>
      <c r="R54" s="79">
        <f t="shared" si="48"/>
        <v>2471</v>
      </c>
      <c r="S54" s="136" t="s">
        <v>56</v>
      </c>
      <c r="T54" s="629">
        <f t="shared" si="49"/>
        <v>798</v>
      </c>
      <c r="U54" s="500" t="s">
        <v>892</v>
      </c>
      <c r="V54" s="503" t="s">
        <v>56</v>
      </c>
      <c r="Z54" s="1"/>
      <c r="AA54" s="1"/>
      <c r="AC54" t="s">
        <v>565</v>
      </c>
      <c r="AD54">
        <v>300</v>
      </c>
      <c r="AE54" t="s">
        <v>391</v>
      </c>
      <c r="AF54" s="450">
        <v>43667.495870400002</v>
      </c>
      <c r="AG54" s="450">
        <v>4756</v>
      </c>
      <c r="AH54" s="450">
        <v>767.86800000000005</v>
      </c>
      <c r="AI54" s="450">
        <v>390.22800000000001</v>
      </c>
      <c r="AJ54" s="450">
        <v>442.678</v>
      </c>
      <c r="AK54" s="450">
        <v>3945.666666666667</v>
      </c>
      <c r="AL54" s="450">
        <v>607</v>
      </c>
      <c r="AM54" s="450" t="s">
        <v>56</v>
      </c>
      <c r="AN54" s="450" t="s">
        <v>56</v>
      </c>
      <c r="AO54" s="450">
        <v>561</v>
      </c>
      <c r="AP54" s="450">
        <v>914</v>
      </c>
      <c r="AQ54" s="450">
        <v>1042</v>
      </c>
      <c r="AR54" s="450" t="s">
        <v>56</v>
      </c>
      <c r="AS54" s="450">
        <v>2471</v>
      </c>
      <c r="AT54" s="450" t="s">
        <v>56</v>
      </c>
      <c r="AU54" s="450">
        <v>798</v>
      </c>
    </row>
    <row r="55" spans="1:47" ht="15.9" customHeight="1">
      <c r="A55" s="215" t="s">
        <v>566</v>
      </c>
      <c r="B55" s="216">
        <f t="shared" si="50"/>
        <v>350</v>
      </c>
      <c r="C55" s="215" t="str">
        <f t="shared" si="36"/>
        <v>460V, 3 Ph</v>
      </c>
      <c r="D55" s="216" t="s">
        <v>546</v>
      </c>
      <c r="E55" s="208">
        <f t="shared" si="37"/>
        <v>51245.771262300004</v>
      </c>
      <c r="F55" s="210">
        <f t="shared" si="38"/>
        <v>4803</v>
      </c>
      <c r="G55" s="217">
        <f t="shared" si="39"/>
        <v>767.86800000000005</v>
      </c>
      <c r="H55" s="217">
        <f t="shared" si="40"/>
        <v>390.22800000000001</v>
      </c>
      <c r="I55" s="218">
        <f t="shared" si="51"/>
        <v>442.678</v>
      </c>
      <c r="J55" s="219">
        <f t="shared" si="52"/>
        <v>4400.0833333333321</v>
      </c>
      <c r="K55" s="219">
        <f t="shared" si="42"/>
        <v>607</v>
      </c>
      <c r="L55" s="219" t="str">
        <f t="shared" si="43"/>
        <v>-</v>
      </c>
      <c r="M55" s="220" t="str">
        <f t="shared" si="44"/>
        <v>-</v>
      </c>
      <c r="N55" s="219">
        <f t="shared" si="45"/>
        <v>561</v>
      </c>
      <c r="O55" s="219">
        <f t="shared" si="46"/>
        <v>914</v>
      </c>
      <c r="P55" s="219">
        <f t="shared" si="47"/>
        <v>1042</v>
      </c>
      <c r="Q55" s="219" t="str">
        <f t="shared" si="4"/>
        <v>-</v>
      </c>
      <c r="R55" s="219">
        <f t="shared" si="48"/>
        <v>2471</v>
      </c>
      <c r="S55" s="443" t="s">
        <v>56</v>
      </c>
      <c r="T55" s="631">
        <f t="shared" si="49"/>
        <v>798</v>
      </c>
      <c r="U55" s="650" t="s">
        <v>892</v>
      </c>
      <c r="V55" s="651" t="s">
        <v>56</v>
      </c>
      <c r="Z55" s="1"/>
      <c r="AA55" s="1"/>
      <c r="AC55" t="s">
        <v>566</v>
      </c>
      <c r="AD55">
        <v>350</v>
      </c>
      <c r="AE55" t="s">
        <v>391</v>
      </c>
      <c r="AF55" s="450">
        <v>51245.771262300004</v>
      </c>
      <c r="AG55" s="450">
        <v>4803</v>
      </c>
      <c r="AH55" s="450">
        <v>767.86800000000005</v>
      </c>
      <c r="AI55" s="450">
        <v>390.22800000000001</v>
      </c>
      <c r="AJ55" s="450">
        <v>442.678</v>
      </c>
      <c r="AK55" s="450">
        <v>4400.0833333333321</v>
      </c>
      <c r="AL55" s="450">
        <v>607</v>
      </c>
      <c r="AM55" s="450" t="s">
        <v>56</v>
      </c>
      <c r="AN55" s="450" t="s">
        <v>56</v>
      </c>
      <c r="AO55" s="450">
        <v>561</v>
      </c>
      <c r="AP55" s="450">
        <v>914</v>
      </c>
      <c r="AQ55" s="450">
        <v>1042</v>
      </c>
      <c r="AR55" s="450" t="s">
        <v>56</v>
      </c>
      <c r="AS55" s="450">
        <v>2471</v>
      </c>
      <c r="AT55" s="450" t="s">
        <v>56</v>
      </c>
      <c r="AU55" s="450">
        <v>798</v>
      </c>
    </row>
    <row r="56" spans="1:47" ht="15.9" customHeight="1">
      <c r="A56" s="77" t="s">
        <v>567</v>
      </c>
      <c r="B56" s="69">
        <f t="shared" si="50"/>
        <v>400</v>
      </c>
      <c r="C56" s="77" t="str">
        <f t="shared" si="36"/>
        <v>460V, 3 Ph</v>
      </c>
      <c r="D56" s="69" t="s">
        <v>548</v>
      </c>
      <c r="E56" s="204">
        <f t="shared" si="37"/>
        <v>54781.047000000006</v>
      </c>
      <c r="F56" s="200">
        <f t="shared" si="38"/>
        <v>6405</v>
      </c>
      <c r="G56" s="78">
        <f t="shared" si="39"/>
        <v>767.86800000000005</v>
      </c>
      <c r="H56" s="78">
        <f t="shared" si="40"/>
        <v>390.22800000000001</v>
      </c>
      <c r="I56" s="135">
        <f t="shared" si="51"/>
        <v>442.678</v>
      </c>
      <c r="J56" s="79">
        <f t="shared" si="52"/>
        <v>4464.3666666666659</v>
      </c>
      <c r="K56" s="79">
        <f t="shared" si="42"/>
        <v>607</v>
      </c>
      <c r="L56" s="79" t="str">
        <f t="shared" si="43"/>
        <v>-</v>
      </c>
      <c r="M56" s="214" t="str">
        <f t="shared" si="44"/>
        <v>-</v>
      </c>
      <c r="N56" s="79">
        <f t="shared" si="45"/>
        <v>561</v>
      </c>
      <c r="O56" s="79">
        <f t="shared" si="46"/>
        <v>914</v>
      </c>
      <c r="P56" s="79">
        <f t="shared" si="47"/>
        <v>1042</v>
      </c>
      <c r="Q56" s="79" t="str">
        <f t="shared" si="4"/>
        <v>-</v>
      </c>
      <c r="R56" s="79">
        <f t="shared" si="48"/>
        <v>2471</v>
      </c>
      <c r="S56" s="136" t="s">
        <v>56</v>
      </c>
      <c r="T56" s="629">
        <f t="shared" si="49"/>
        <v>798</v>
      </c>
      <c r="U56" s="500" t="s">
        <v>892</v>
      </c>
      <c r="V56" s="503" t="s">
        <v>56</v>
      </c>
      <c r="Z56" s="1"/>
      <c r="AA56" s="1"/>
      <c r="AC56" t="s">
        <v>567</v>
      </c>
      <c r="AD56">
        <v>400</v>
      </c>
      <c r="AE56" t="s">
        <v>391</v>
      </c>
      <c r="AF56" s="450">
        <v>54781.047000000006</v>
      </c>
      <c r="AG56" s="450">
        <v>6405</v>
      </c>
      <c r="AH56" s="450">
        <v>767.86800000000005</v>
      </c>
      <c r="AI56" s="450">
        <v>390.22800000000001</v>
      </c>
      <c r="AJ56" s="450">
        <v>442.678</v>
      </c>
      <c r="AK56" s="450">
        <v>4464.3666666666659</v>
      </c>
      <c r="AL56" s="450">
        <v>607</v>
      </c>
      <c r="AM56" s="450" t="s">
        <v>56</v>
      </c>
      <c r="AN56" s="450" t="s">
        <v>56</v>
      </c>
      <c r="AO56" s="450">
        <v>561</v>
      </c>
      <c r="AP56" s="450">
        <v>914</v>
      </c>
      <c r="AQ56" s="450">
        <v>1042</v>
      </c>
      <c r="AR56" s="450" t="s">
        <v>56</v>
      </c>
      <c r="AS56" s="450">
        <v>2471</v>
      </c>
      <c r="AT56" s="450" t="s">
        <v>56</v>
      </c>
      <c r="AU56" s="450">
        <v>798</v>
      </c>
    </row>
    <row r="57" spans="1:47" ht="15.9" customHeight="1">
      <c r="A57" s="386" t="s">
        <v>568</v>
      </c>
      <c r="B57" s="387">
        <f t="shared" si="50"/>
        <v>500</v>
      </c>
      <c r="C57" s="386" t="str">
        <f t="shared" si="36"/>
        <v>460V, 3 Ph</v>
      </c>
      <c r="D57" s="387" t="s">
        <v>886</v>
      </c>
      <c r="E57" s="388">
        <f t="shared" si="37"/>
        <v>71390.7</v>
      </c>
      <c r="F57" s="394">
        <f t="shared" si="38"/>
        <v>7329</v>
      </c>
      <c r="G57" s="390">
        <f t="shared" si="39"/>
        <v>767.86800000000005</v>
      </c>
      <c r="H57" s="390">
        <f t="shared" si="40"/>
        <v>390.22800000000001</v>
      </c>
      <c r="I57" s="391">
        <f t="shared" si="51"/>
        <v>442.678</v>
      </c>
      <c r="J57" s="389" t="str">
        <f t="shared" si="52"/>
        <v>-</v>
      </c>
      <c r="K57" s="389">
        <f t="shared" si="42"/>
        <v>607</v>
      </c>
      <c r="L57" s="389" t="str">
        <f t="shared" si="43"/>
        <v>-</v>
      </c>
      <c r="M57" s="397" t="str">
        <f t="shared" si="44"/>
        <v>-</v>
      </c>
      <c r="N57" s="389">
        <f t="shared" si="45"/>
        <v>561</v>
      </c>
      <c r="O57" s="389">
        <f t="shared" si="46"/>
        <v>914</v>
      </c>
      <c r="P57" s="389">
        <f t="shared" si="47"/>
        <v>1042</v>
      </c>
      <c r="Q57" s="389" t="str">
        <f t="shared" si="4"/>
        <v>-</v>
      </c>
      <c r="R57" s="389">
        <f t="shared" si="48"/>
        <v>2471</v>
      </c>
      <c r="S57" s="440" t="s">
        <v>56</v>
      </c>
      <c r="T57" s="630">
        <f t="shared" si="49"/>
        <v>798</v>
      </c>
      <c r="U57" s="530" t="s">
        <v>56</v>
      </c>
      <c r="V57" s="646" t="s">
        <v>56</v>
      </c>
      <c r="Z57" s="1"/>
      <c r="AA57" s="1"/>
      <c r="AC57" t="s">
        <v>568</v>
      </c>
      <c r="AD57">
        <v>500</v>
      </c>
      <c r="AE57" t="s">
        <v>391</v>
      </c>
      <c r="AF57" s="450">
        <v>71390.7</v>
      </c>
      <c r="AG57" s="450">
        <v>7329</v>
      </c>
      <c r="AH57" s="450">
        <v>767.86800000000005</v>
      </c>
      <c r="AI57" s="450">
        <v>390.22800000000001</v>
      </c>
      <c r="AJ57" s="450">
        <v>442.678</v>
      </c>
      <c r="AK57" s="450" t="s">
        <v>56</v>
      </c>
      <c r="AL57" s="450">
        <v>607</v>
      </c>
      <c r="AM57" s="450" t="s">
        <v>56</v>
      </c>
      <c r="AN57" s="450" t="s">
        <v>56</v>
      </c>
      <c r="AO57" s="450">
        <v>561</v>
      </c>
      <c r="AP57" s="450">
        <v>914</v>
      </c>
      <c r="AQ57" s="450">
        <v>1042</v>
      </c>
      <c r="AR57" s="450" t="s">
        <v>56</v>
      </c>
      <c r="AS57" s="450">
        <v>2471</v>
      </c>
      <c r="AT57" s="450" t="s">
        <v>56</v>
      </c>
      <c r="AU57" s="450">
        <v>798</v>
      </c>
    </row>
    <row r="58" spans="1:47" ht="15.9" hidden="1" customHeight="1">
      <c r="A58" s="77" t="s">
        <v>864</v>
      </c>
      <c r="B58" s="69">
        <v>600</v>
      </c>
      <c r="C58" s="77" t="str">
        <f t="shared" ref="C58:C60" si="53">AE58</f>
        <v>460V, 3 Ph</v>
      </c>
      <c r="D58" s="69" t="s">
        <v>867</v>
      </c>
      <c r="E58" s="204">
        <f t="shared" ref="E58:E60" si="54">IFERROR(AF58*$B$3*IF($B$4="Yes",1+$AB$1,1),AF58)</f>
        <v>82975</v>
      </c>
      <c r="F58" s="200">
        <f t="shared" ref="F58:F60" si="55">IFERROR(AG58*$B$3*IF($B$4="Yes",1+$AB$1,1),AG58)</f>
        <v>12485</v>
      </c>
      <c r="G58" s="78">
        <f t="shared" ref="G58:G60" si="56">IFERROR(AH58*$B$3*IF($B$4="Yes",1+$AB$1,1),AH58)</f>
        <v>767.86800000000005</v>
      </c>
      <c r="H58" s="78">
        <f t="shared" ref="H58:H60" si="57">IFERROR(AI58*$B$3*IF($B$4="Yes",1+$AB$1,1),AI58)</f>
        <v>390.22800000000001</v>
      </c>
      <c r="I58" s="135">
        <f t="shared" ref="I58:I60" si="58">IFERROR(AJ58*$B$3*IF($B$4="Yes",1+$AB$1,1),AJ58)</f>
        <v>442.678</v>
      </c>
      <c r="J58" s="79" t="str">
        <f t="shared" ref="J58:J60" si="59">IFERROR(AK58*$B$3*IF($B$4="Yes",1+$AB$1,1),AK58)</f>
        <v>-</v>
      </c>
      <c r="K58" s="79">
        <f t="shared" ref="K58:K60" si="60">IFERROR(AL58*$B$3*IF($B$4="Yes",1+$AB$1,1),AL58)</f>
        <v>607</v>
      </c>
      <c r="L58" s="79" t="str">
        <f t="shared" ref="L58:L60" si="61">IFERROR(AM58*$B$3*IF($B$4="Yes",1+$AB$1,1),AM58)</f>
        <v>-</v>
      </c>
      <c r="M58" s="214" t="str">
        <f t="shared" ref="M58:M60" si="62">IFERROR(AN58*$B$3*IF($B$4="Yes",1+$AB$1,1),AN58)</f>
        <v>-</v>
      </c>
      <c r="N58" s="79">
        <f t="shared" ref="N58:N60" si="63">IFERROR(AO58*$B$3*IF($B$4="Yes",1+$AB$1,1),AO58)</f>
        <v>561</v>
      </c>
      <c r="O58" s="79">
        <f t="shared" ref="O58:O60" si="64">IFERROR(AP58*$B$3*IF($B$4="Yes",1+$AB$1,1),AP58)</f>
        <v>914</v>
      </c>
      <c r="P58" s="79">
        <f t="shared" ref="P58:P60" si="65">IFERROR(AQ58*$B$3*IF($B$4="Yes",1+$AB$1,1),AQ58)</f>
        <v>1042</v>
      </c>
      <c r="Q58" s="79" t="str">
        <f t="shared" ref="Q58:Q60" si="66">IFERROR(AR58*$B$3*IF($B$4="Yes",1+$AB$1,1),AR58)</f>
        <v>-</v>
      </c>
      <c r="R58" s="79">
        <f t="shared" ref="R58:R60" si="67">IFERROR(AS58*$B$3*IF($B$4="Yes",1+$AB$1,1),AS58)</f>
        <v>2471</v>
      </c>
      <c r="S58" s="136" t="s">
        <v>56</v>
      </c>
      <c r="T58" s="629" t="str">
        <f t="shared" ref="T58:T60" si="68">IFERROR(AU58*$B$3*IF($B$4="Yes",1+$AB$1,1),AU58)</f>
        <v>included</v>
      </c>
      <c r="U58" s="500"/>
      <c r="V58" s="503"/>
      <c r="Z58" s="1"/>
      <c r="AA58" s="1"/>
      <c r="AC58" t="s">
        <v>864</v>
      </c>
      <c r="AD58">
        <v>500</v>
      </c>
      <c r="AE58" t="s">
        <v>391</v>
      </c>
      <c r="AF58" s="468">
        <v>82975</v>
      </c>
      <c r="AG58" s="468">
        <v>12485</v>
      </c>
      <c r="AH58" s="468">
        <v>767.86800000000005</v>
      </c>
      <c r="AI58" s="468">
        <v>390.22800000000001</v>
      </c>
      <c r="AJ58" s="468">
        <v>442.678</v>
      </c>
      <c r="AK58" s="468" t="s">
        <v>56</v>
      </c>
      <c r="AL58" s="468">
        <v>607</v>
      </c>
      <c r="AM58" s="468" t="s">
        <v>56</v>
      </c>
      <c r="AN58" s="468" t="s">
        <v>56</v>
      </c>
      <c r="AO58" s="468">
        <v>561</v>
      </c>
      <c r="AP58" s="468">
        <v>914</v>
      </c>
      <c r="AQ58" s="468">
        <v>1042</v>
      </c>
      <c r="AR58" s="468" t="s">
        <v>56</v>
      </c>
      <c r="AS58" s="468">
        <v>2471</v>
      </c>
      <c r="AT58" s="468" t="s">
        <v>56</v>
      </c>
      <c r="AU58" s="468" t="s">
        <v>862</v>
      </c>
    </row>
    <row r="59" spans="1:47" ht="15.9" hidden="1" customHeight="1">
      <c r="A59" s="386" t="s">
        <v>865</v>
      </c>
      <c r="B59" s="387">
        <v>700</v>
      </c>
      <c r="C59" s="386" t="str">
        <f t="shared" si="53"/>
        <v>460V, 3 Ph</v>
      </c>
      <c r="D59" s="387" t="s">
        <v>868</v>
      </c>
      <c r="E59" s="388">
        <f t="shared" si="54"/>
        <v>107558</v>
      </c>
      <c r="F59" s="394">
        <f t="shared" si="55"/>
        <v>13200</v>
      </c>
      <c r="G59" s="390">
        <f t="shared" si="56"/>
        <v>767.86800000000005</v>
      </c>
      <c r="H59" s="390">
        <f t="shared" si="57"/>
        <v>390.22800000000001</v>
      </c>
      <c r="I59" s="391">
        <f t="shared" si="58"/>
        <v>442.678</v>
      </c>
      <c r="J59" s="389" t="str">
        <f t="shared" si="59"/>
        <v>-</v>
      </c>
      <c r="K59" s="389">
        <f t="shared" si="60"/>
        <v>607</v>
      </c>
      <c r="L59" s="389" t="str">
        <f t="shared" si="61"/>
        <v>-</v>
      </c>
      <c r="M59" s="397" t="str">
        <f t="shared" si="62"/>
        <v>-</v>
      </c>
      <c r="N59" s="389">
        <f t="shared" si="63"/>
        <v>561</v>
      </c>
      <c r="O59" s="389">
        <f t="shared" si="64"/>
        <v>914</v>
      </c>
      <c r="P59" s="389">
        <f t="shared" si="65"/>
        <v>1042</v>
      </c>
      <c r="Q59" s="389" t="str">
        <f t="shared" si="66"/>
        <v>-</v>
      </c>
      <c r="R59" s="389">
        <f t="shared" si="67"/>
        <v>2471</v>
      </c>
      <c r="S59" s="440" t="s">
        <v>56</v>
      </c>
      <c r="T59" s="630" t="str">
        <f t="shared" si="68"/>
        <v>included</v>
      </c>
      <c r="U59" s="530"/>
      <c r="V59" s="646"/>
      <c r="Z59" s="1"/>
      <c r="AA59" s="1"/>
      <c r="AC59" t="s">
        <v>865</v>
      </c>
      <c r="AD59">
        <v>500</v>
      </c>
      <c r="AE59" t="s">
        <v>391</v>
      </c>
      <c r="AF59" s="450">
        <v>107558</v>
      </c>
      <c r="AG59" s="450">
        <v>13200</v>
      </c>
      <c r="AH59" s="450">
        <v>767.86800000000005</v>
      </c>
      <c r="AI59" s="450">
        <v>390.22800000000001</v>
      </c>
      <c r="AJ59" s="450">
        <v>442.678</v>
      </c>
      <c r="AK59" s="450" t="s">
        <v>56</v>
      </c>
      <c r="AL59" s="450">
        <v>607</v>
      </c>
      <c r="AM59" s="450" t="s">
        <v>56</v>
      </c>
      <c r="AN59" s="450" t="s">
        <v>56</v>
      </c>
      <c r="AO59" s="450">
        <v>561</v>
      </c>
      <c r="AP59" s="450">
        <v>914</v>
      </c>
      <c r="AQ59" s="450">
        <v>1042</v>
      </c>
      <c r="AR59" s="450" t="s">
        <v>56</v>
      </c>
      <c r="AS59" s="450">
        <v>2471</v>
      </c>
      <c r="AT59" s="450" t="s">
        <v>56</v>
      </c>
      <c r="AU59" s="450" t="s">
        <v>862</v>
      </c>
    </row>
    <row r="60" spans="1:47" ht="15.9" hidden="1" customHeight="1">
      <c r="A60" s="77" t="s">
        <v>866</v>
      </c>
      <c r="B60" s="69">
        <v>900</v>
      </c>
      <c r="C60" s="77" t="str">
        <f t="shared" si="53"/>
        <v>460V, 3 Ph</v>
      </c>
      <c r="D60" s="69" t="s">
        <v>869</v>
      </c>
      <c r="E60" s="204">
        <f t="shared" si="54"/>
        <v>123006</v>
      </c>
      <c r="F60" s="200">
        <f t="shared" si="55"/>
        <v>13200</v>
      </c>
      <c r="G60" s="78">
        <f t="shared" si="56"/>
        <v>767.86800000000005</v>
      </c>
      <c r="H60" s="78">
        <f t="shared" si="57"/>
        <v>390.22800000000001</v>
      </c>
      <c r="I60" s="135">
        <f t="shared" si="58"/>
        <v>442.678</v>
      </c>
      <c r="J60" s="79" t="str">
        <f t="shared" si="59"/>
        <v>-</v>
      </c>
      <c r="K60" s="79">
        <f t="shared" si="60"/>
        <v>607</v>
      </c>
      <c r="L60" s="79" t="str">
        <f t="shared" si="61"/>
        <v>-</v>
      </c>
      <c r="M60" s="214" t="str">
        <f t="shared" si="62"/>
        <v>-</v>
      </c>
      <c r="N60" s="79">
        <f t="shared" si="63"/>
        <v>561</v>
      </c>
      <c r="O60" s="79">
        <f t="shared" si="64"/>
        <v>914</v>
      </c>
      <c r="P60" s="79">
        <f t="shared" si="65"/>
        <v>1042</v>
      </c>
      <c r="Q60" s="79" t="str">
        <f t="shared" si="66"/>
        <v>-</v>
      </c>
      <c r="R60" s="79">
        <f t="shared" si="67"/>
        <v>2471</v>
      </c>
      <c r="S60" s="136" t="s">
        <v>56</v>
      </c>
      <c r="T60" s="629" t="str">
        <f t="shared" si="68"/>
        <v>included</v>
      </c>
      <c r="U60" s="500"/>
      <c r="V60" s="503"/>
      <c r="Z60" s="1"/>
      <c r="AA60" s="1"/>
      <c r="AC60" t="s">
        <v>866</v>
      </c>
      <c r="AD60">
        <v>500</v>
      </c>
      <c r="AE60" t="s">
        <v>391</v>
      </c>
      <c r="AF60" s="468">
        <v>123006</v>
      </c>
      <c r="AG60" s="468">
        <v>13200</v>
      </c>
      <c r="AH60" s="468">
        <v>767.86800000000005</v>
      </c>
      <c r="AI60" s="468">
        <v>390.22800000000001</v>
      </c>
      <c r="AJ60" s="468">
        <v>442.678</v>
      </c>
      <c r="AK60" s="468" t="s">
        <v>56</v>
      </c>
      <c r="AL60" s="468">
        <v>607</v>
      </c>
      <c r="AM60" s="468" t="s">
        <v>56</v>
      </c>
      <c r="AN60" s="468" t="s">
        <v>56</v>
      </c>
      <c r="AO60" s="468">
        <v>561</v>
      </c>
      <c r="AP60" s="468">
        <v>914</v>
      </c>
      <c r="AQ60" s="468">
        <v>1042</v>
      </c>
      <c r="AR60" s="468" t="s">
        <v>56</v>
      </c>
      <c r="AS60" s="468">
        <v>2471</v>
      </c>
      <c r="AT60" s="468" t="s">
        <v>56</v>
      </c>
      <c r="AU60" s="468" t="s">
        <v>862</v>
      </c>
    </row>
    <row r="61" spans="1:47" ht="15.9" customHeight="1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652"/>
      <c r="V61" s="653"/>
      <c r="AC61" s="122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</row>
    <row r="62" spans="1:47">
      <c r="A62" s="99" t="s">
        <v>59</v>
      </c>
      <c r="B62" s="100" t="s">
        <v>244</v>
      </c>
      <c r="C62" s="99"/>
      <c r="D62" s="99"/>
      <c r="E62" s="99"/>
      <c r="F62" s="99"/>
      <c r="G62" s="99"/>
      <c r="H62" s="101">
        <f t="shared" ref="H62:H69" si="69">AE122*$B$3</f>
        <v>389.17899999999997</v>
      </c>
      <c r="Z62" s="124"/>
      <c r="AA62" s="124"/>
      <c r="AB62" s="122"/>
      <c r="AC62" s="122"/>
      <c r="AD62" s="122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</row>
    <row r="63" spans="1:47">
      <c r="A63" s="102" t="s">
        <v>201</v>
      </c>
      <c r="B63" s="96" t="s">
        <v>202</v>
      </c>
      <c r="C63" s="102"/>
      <c r="D63" s="102"/>
      <c r="E63" s="102"/>
      <c r="F63" s="102"/>
      <c r="G63" s="103"/>
      <c r="H63" s="293">
        <f t="shared" si="69"/>
        <v>475.197</v>
      </c>
      <c r="Z63" s="122"/>
      <c r="AA63" s="122"/>
      <c r="AB63" s="122"/>
      <c r="AC63" s="122"/>
      <c r="AD63" s="122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</row>
    <row r="64" spans="1:47">
      <c r="A64" s="99" t="s">
        <v>203</v>
      </c>
      <c r="B64" s="100" t="s">
        <v>204</v>
      </c>
      <c r="C64" s="99"/>
      <c r="D64" s="99"/>
      <c r="E64" s="99"/>
      <c r="F64" s="99"/>
      <c r="G64" s="99"/>
      <c r="H64" s="101">
        <f t="shared" si="69"/>
        <v>521.35299999999995</v>
      </c>
      <c r="Z64" s="122"/>
      <c r="AA64" s="122"/>
      <c r="AB64" s="122"/>
      <c r="AC64" s="122"/>
      <c r="AD64" s="122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</row>
    <row r="65" spans="1:46">
      <c r="A65" s="102" t="s">
        <v>205</v>
      </c>
      <c r="B65" s="96" t="s">
        <v>206</v>
      </c>
      <c r="C65" s="102"/>
      <c r="D65" s="102"/>
      <c r="E65" s="102"/>
      <c r="F65" s="102"/>
      <c r="G65" s="102"/>
      <c r="H65" s="293">
        <f t="shared" si="69"/>
        <v>615.76300000000003</v>
      </c>
      <c r="Z65" s="122"/>
      <c r="AA65" s="122"/>
      <c r="AB65" s="122"/>
      <c r="AC65" s="122"/>
      <c r="AD65" s="122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</row>
    <row r="66" spans="1:46">
      <c r="A66" s="99" t="s">
        <v>353</v>
      </c>
      <c r="B66" s="100" t="s">
        <v>354</v>
      </c>
      <c r="C66" s="99"/>
      <c r="D66" s="99"/>
      <c r="E66" s="99"/>
      <c r="F66" s="99"/>
      <c r="G66" s="99"/>
      <c r="H66" s="101">
        <f t="shared" si="69"/>
        <v>2063.3829999999998</v>
      </c>
      <c r="Z66" s="122"/>
      <c r="AA66" s="122"/>
      <c r="AB66" s="122"/>
      <c r="AC66" s="122"/>
      <c r="AD66" s="122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</row>
    <row r="67" spans="1:46">
      <c r="A67" s="102" t="s">
        <v>355</v>
      </c>
      <c r="B67" s="104" t="s">
        <v>356</v>
      </c>
      <c r="C67" s="102"/>
      <c r="D67" s="102"/>
      <c r="E67" s="102"/>
      <c r="F67" s="102"/>
      <c r="G67" s="103"/>
      <c r="H67" s="293">
        <f t="shared" si="69"/>
        <v>1781.202</v>
      </c>
      <c r="Z67" s="122"/>
      <c r="AA67" s="122"/>
      <c r="AB67" s="122"/>
      <c r="AC67" s="122"/>
      <c r="AD67" s="122"/>
      <c r="AE67" s="36"/>
      <c r="AF67" s="36"/>
      <c r="AG67" s="36"/>
      <c r="AH67" s="36"/>
      <c r="AI67" s="36"/>
      <c r="AJ67" s="36"/>
      <c r="AK67" s="36"/>
      <c r="AL67" s="36"/>
      <c r="AM67" s="36"/>
      <c r="AN67" s="122"/>
      <c r="AO67" s="36"/>
      <c r="AP67" s="36"/>
      <c r="AQ67" s="36"/>
      <c r="AR67" s="36"/>
      <c r="AS67" s="36"/>
      <c r="AT67" s="36"/>
    </row>
    <row r="68" spans="1:46">
      <c r="A68" s="99" t="s">
        <v>471</v>
      </c>
      <c r="B68" s="100" t="s">
        <v>358</v>
      </c>
      <c r="C68" s="99"/>
      <c r="D68" s="99"/>
      <c r="E68" s="99"/>
      <c r="F68" s="99"/>
      <c r="G68" s="99"/>
      <c r="H68" s="101">
        <f t="shared" si="69"/>
        <v>324.14100000000002</v>
      </c>
      <c r="Z68" s="122"/>
      <c r="AA68" s="122"/>
      <c r="AB68" s="122"/>
      <c r="AC68" s="122"/>
      <c r="AD68" s="122"/>
      <c r="AE68" s="36"/>
      <c r="AF68" s="36"/>
      <c r="AG68" s="36"/>
      <c r="AH68" s="36"/>
      <c r="AI68" s="36"/>
      <c r="AJ68" s="36"/>
      <c r="AK68" s="36"/>
      <c r="AL68" s="36"/>
      <c r="AM68" s="36"/>
      <c r="AN68" s="122"/>
      <c r="AO68" s="36"/>
      <c r="AP68" s="36"/>
      <c r="AQ68" s="36"/>
      <c r="AR68" s="36"/>
      <c r="AS68" s="36"/>
      <c r="AT68" s="36"/>
    </row>
    <row r="69" spans="1:46">
      <c r="A69" s="102" t="s">
        <v>361</v>
      </c>
      <c r="B69" s="104" t="s">
        <v>362</v>
      </c>
      <c r="C69" s="102"/>
      <c r="D69" s="102"/>
      <c r="E69" s="102"/>
      <c r="F69" s="102"/>
      <c r="G69" s="102"/>
      <c r="H69" s="293">
        <f t="shared" si="69"/>
        <v>201.40800000000002</v>
      </c>
      <c r="Z69" s="122"/>
      <c r="AA69" s="122"/>
      <c r="AB69" s="122"/>
      <c r="AC69" s="122"/>
      <c r="AD69" s="122"/>
      <c r="AE69" s="36"/>
      <c r="AF69" s="36"/>
      <c r="AG69" s="36"/>
      <c r="AH69" s="36"/>
      <c r="AI69" s="36"/>
      <c r="AJ69" s="36"/>
      <c r="AK69" s="36"/>
      <c r="AL69" s="36"/>
      <c r="AM69" s="36"/>
      <c r="AN69" s="122"/>
      <c r="AO69" s="36"/>
      <c r="AP69" s="36"/>
      <c r="AQ69" s="36"/>
      <c r="AR69" s="36"/>
      <c r="AS69" s="36"/>
      <c r="AT69" s="36"/>
    </row>
    <row r="70" spans="1:46">
      <c r="A70" s="268" t="s">
        <v>209</v>
      </c>
      <c r="B70" s="268" t="s">
        <v>569</v>
      </c>
      <c r="C70" s="268"/>
      <c r="D70" s="268"/>
      <c r="E70" s="269"/>
      <c r="F70" s="269"/>
      <c r="G70" s="269"/>
      <c r="H70" s="293">
        <f>AE131*$B$3</f>
        <v>311.553</v>
      </c>
      <c r="Z70" s="122"/>
      <c r="AA70" s="122"/>
      <c r="AB70" s="122"/>
      <c r="AC70" s="122"/>
      <c r="AD70" s="122"/>
      <c r="AE70" s="36"/>
      <c r="AF70" s="36"/>
      <c r="AG70" s="36"/>
      <c r="AH70" s="36"/>
      <c r="AI70" s="36"/>
      <c r="AJ70" s="36"/>
      <c r="AK70" s="36"/>
      <c r="AL70" s="36"/>
      <c r="AM70" s="36"/>
      <c r="AN70" s="122"/>
      <c r="AO70" s="36"/>
      <c r="AP70" s="36"/>
      <c r="AQ70" s="36"/>
      <c r="AR70" s="36"/>
      <c r="AS70" s="36"/>
      <c r="AT70" s="36"/>
    </row>
    <row r="71" spans="1:46">
      <c r="A71" s="270" t="s">
        <v>365</v>
      </c>
      <c r="B71" s="270" t="s">
        <v>473</v>
      </c>
      <c r="C71" s="270"/>
      <c r="D71" s="270"/>
      <c r="E71" s="105"/>
      <c r="F71" s="105"/>
      <c r="G71" s="105"/>
      <c r="H71" s="101">
        <f>AE132*$B$3</f>
        <v>390.22800000000001</v>
      </c>
      <c r="J71" s="28"/>
      <c r="K71" s="28"/>
      <c r="L71" s="28"/>
      <c r="M71" s="28"/>
      <c r="N71" s="28"/>
      <c r="O71" s="28"/>
      <c r="P71" s="28"/>
      <c r="Q71" s="28"/>
      <c r="R71" s="28"/>
      <c r="S71" s="28"/>
      <c r="Z71" s="122"/>
      <c r="AA71" s="122"/>
      <c r="AB71" s="9"/>
      <c r="AC71" s="9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</row>
    <row r="72" spans="1:46">
      <c r="A72" s="290" t="s">
        <v>211</v>
      </c>
      <c r="B72" s="291" t="s">
        <v>351</v>
      </c>
      <c r="C72" s="451"/>
      <c r="D72" s="451"/>
      <c r="E72" s="452"/>
      <c r="F72" s="452"/>
      <c r="G72" s="452"/>
      <c r="H72" s="293">
        <f>AE133*$B$3</f>
        <v>1389</v>
      </c>
      <c r="J72" s="28"/>
      <c r="K72" s="28"/>
      <c r="L72" s="28"/>
      <c r="M72" s="28"/>
      <c r="N72" s="28"/>
      <c r="O72" s="28"/>
      <c r="P72" s="28"/>
      <c r="Q72" s="28"/>
      <c r="R72" s="28"/>
      <c r="S72" s="28"/>
      <c r="Z72" s="122"/>
      <c r="AA72" s="122"/>
      <c r="AB72" s="9"/>
      <c r="AC72" s="9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</row>
    <row r="73" spans="1:46">
      <c r="A73" s="33"/>
      <c r="B73" s="21"/>
      <c r="C73" s="21"/>
      <c r="D73" s="21"/>
      <c r="E73" s="21"/>
      <c r="F73" s="21"/>
      <c r="G73" s="21"/>
      <c r="H73" s="21"/>
      <c r="J73" s="28"/>
      <c r="K73" s="28"/>
      <c r="L73" s="28"/>
      <c r="M73" s="28"/>
      <c r="N73" s="28"/>
      <c r="O73" s="28"/>
      <c r="P73" s="28"/>
      <c r="Q73" s="28"/>
      <c r="R73" s="28"/>
      <c r="S73" s="28"/>
      <c r="Z73" s="1"/>
      <c r="AA73" s="1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</row>
    <row r="74" spans="1:46">
      <c r="J74" s="28"/>
      <c r="K74" s="28"/>
      <c r="L74" s="28"/>
      <c r="M74" s="28"/>
      <c r="N74" s="28"/>
      <c r="O74" s="28"/>
      <c r="P74" s="28"/>
      <c r="Q74" s="28"/>
      <c r="R74" s="28"/>
      <c r="S74" s="28"/>
    </row>
    <row r="75" spans="1:46">
      <c r="A75" s="93"/>
    </row>
    <row r="76" spans="1:46">
      <c r="A76" s="93"/>
    </row>
    <row r="77" spans="1:46">
      <c r="K77" s="1"/>
      <c r="L77" s="1"/>
      <c r="M77" s="1"/>
      <c r="N77" s="1"/>
      <c r="O77" s="1"/>
      <c r="P77" s="1"/>
      <c r="Q77" s="1"/>
      <c r="R77" s="1"/>
      <c r="S77" s="1"/>
    </row>
    <row r="78" spans="1:46">
      <c r="K78" s="1"/>
      <c r="L78" s="1"/>
      <c r="M78" s="1"/>
      <c r="N78" s="1"/>
      <c r="O78" s="1"/>
      <c r="P78" s="1"/>
      <c r="Q78" s="1"/>
      <c r="R78" s="1"/>
      <c r="S78" s="1"/>
    </row>
    <row r="79" spans="1:46">
      <c r="K79" s="1"/>
      <c r="L79" s="1"/>
      <c r="M79" s="1"/>
      <c r="N79" s="1"/>
      <c r="O79" s="1"/>
      <c r="P79" s="1"/>
      <c r="Q79" s="1"/>
      <c r="R79" s="1"/>
      <c r="S79" s="1"/>
    </row>
    <row r="80" spans="1:46">
      <c r="K80" s="1"/>
      <c r="L80" s="1"/>
      <c r="M80" s="1"/>
      <c r="N80" s="1"/>
      <c r="O80" s="1"/>
      <c r="P80" s="1"/>
      <c r="Q80" s="1"/>
      <c r="R80" s="1"/>
      <c r="S80" s="1"/>
    </row>
    <row r="81" spans="1:48">
      <c r="K81" s="1"/>
      <c r="L81" s="1"/>
      <c r="M81" s="1"/>
      <c r="N81" s="1"/>
      <c r="O81" s="1"/>
      <c r="P81" s="1"/>
      <c r="Q81" s="1"/>
      <c r="R81" s="1"/>
      <c r="S81" s="1"/>
    </row>
    <row r="82" spans="1:48">
      <c r="K82" s="1"/>
      <c r="L82" s="1"/>
      <c r="M82" s="1"/>
      <c r="N82" s="1"/>
      <c r="O82" s="1"/>
      <c r="P82" s="1"/>
      <c r="Q82" s="1"/>
      <c r="R82" s="1"/>
      <c r="S82" s="1"/>
    </row>
    <row r="83" spans="1:48">
      <c r="K83" s="1"/>
      <c r="L83" s="1"/>
      <c r="M83" s="1"/>
      <c r="N83" s="1"/>
      <c r="O83" s="1"/>
      <c r="P83" s="1"/>
      <c r="Q83" s="1"/>
      <c r="R83" s="1"/>
      <c r="S83" s="1"/>
    </row>
    <row r="84" spans="1:48">
      <c r="K84" s="1"/>
      <c r="L84" s="1"/>
      <c r="M84" s="1"/>
      <c r="N84" s="1"/>
      <c r="O84" s="1"/>
      <c r="P84" s="1"/>
      <c r="Q84" s="1"/>
      <c r="R84" s="1"/>
      <c r="S84" s="1"/>
    </row>
    <row r="85" spans="1:48"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AV85" s="1"/>
    </row>
    <row r="86" spans="1:48"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AV86" s="1"/>
    </row>
    <row r="87" spans="1:48"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AV87" s="1"/>
    </row>
    <row r="88" spans="1:48"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AV88" s="1"/>
    </row>
    <row r="89" spans="1:48"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AV89" s="1"/>
    </row>
    <row r="90" spans="1:48"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AV90" s="1"/>
    </row>
    <row r="91" spans="1:48"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AV91" s="1"/>
    </row>
    <row r="92" spans="1:48"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AV92" s="1"/>
    </row>
    <row r="93" spans="1:48"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AV93" s="1"/>
    </row>
    <row r="94" spans="1:48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AV94" s="1"/>
    </row>
    <row r="95" spans="1:48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Z95" s="1"/>
      <c r="AA95" s="1"/>
      <c r="AB95" s="1"/>
      <c r="AC95" t="s">
        <v>214</v>
      </c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V95" s="1"/>
    </row>
    <row r="96" spans="1:48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Z96" s="1"/>
      <c r="AA96" s="1"/>
      <c r="AB96" s="1"/>
      <c r="AC96" t="s">
        <v>215</v>
      </c>
      <c r="AD96" t="s">
        <v>216</v>
      </c>
      <c r="AE96" t="s">
        <v>217</v>
      </c>
      <c r="AF96" t="s">
        <v>218</v>
      </c>
      <c r="AG96" t="s">
        <v>219</v>
      </c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V96" s="1"/>
    </row>
    <row r="97" spans="1:48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Z97" s="1"/>
      <c r="AA97" s="1"/>
      <c r="AB97" s="1"/>
      <c r="AC97" t="s">
        <v>220</v>
      </c>
      <c r="AD97">
        <v>5000</v>
      </c>
      <c r="AE97">
        <v>-1</v>
      </c>
      <c r="AF97" t="s">
        <v>221</v>
      </c>
      <c r="AG97" t="s">
        <v>222</v>
      </c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V97" s="1"/>
    </row>
    <row r="98" spans="1:4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Z98" s="1"/>
      <c r="AA98" s="1"/>
      <c r="AB98" s="1"/>
      <c r="AC98" t="s">
        <v>85</v>
      </c>
      <c r="AD98">
        <v>10200</v>
      </c>
      <c r="AE98">
        <v>-1</v>
      </c>
      <c r="AF98" t="s">
        <v>227</v>
      </c>
      <c r="AG98" t="s">
        <v>228</v>
      </c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V98" s="1"/>
    </row>
    <row r="99" spans="1:48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Z99" s="1"/>
      <c r="AA99" s="1"/>
      <c r="AB99" s="1"/>
      <c r="AC99" t="s">
        <v>86</v>
      </c>
      <c r="AD99">
        <v>10800</v>
      </c>
      <c r="AE99" s="320">
        <v>767.86800000000005</v>
      </c>
      <c r="AF99" t="s">
        <v>229</v>
      </c>
      <c r="AG99" t="s">
        <v>119</v>
      </c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V99" s="1"/>
    </row>
    <row r="100" spans="1:48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Z100" s="1"/>
      <c r="AA100" s="1"/>
      <c r="AB100" s="1"/>
      <c r="AC100" t="s">
        <v>87</v>
      </c>
      <c r="AD100">
        <v>10800</v>
      </c>
      <c r="AE100" s="320">
        <v>390.22800000000001</v>
      </c>
      <c r="AF100" t="s">
        <v>120</v>
      </c>
      <c r="AG100" t="s">
        <v>120</v>
      </c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V100" s="1"/>
    </row>
    <row r="101" spans="1:48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Z101" s="1"/>
      <c r="AA101" s="1"/>
      <c r="AB101" s="1"/>
      <c r="AC101" t="s">
        <v>88</v>
      </c>
      <c r="AD101">
        <v>10800</v>
      </c>
      <c r="AE101" s="320">
        <v>442.678</v>
      </c>
      <c r="AF101" t="s">
        <v>230</v>
      </c>
      <c r="AG101" t="s">
        <v>231</v>
      </c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V101" s="1"/>
    </row>
    <row r="102" spans="1:48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Z102" s="1"/>
      <c r="AA102" s="1"/>
      <c r="AB102" s="1"/>
      <c r="AC102" t="s">
        <v>98</v>
      </c>
      <c r="AD102">
        <v>10900</v>
      </c>
      <c r="AE102" s="320">
        <v>-1</v>
      </c>
      <c r="AF102" t="s">
        <v>122</v>
      </c>
      <c r="AG102" t="s">
        <v>232</v>
      </c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V102" s="1"/>
    </row>
    <row r="103" spans="1:48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Z103" s="1"/>
      <c r="AA103" s="1"/>
      <c r="AB103" s="1"/>
      <c r="AC103" t="s">
        <v>90</v>
      </c>
      <c r="AD103">
        <v>11200</v>
      </c>
      <c r="AE103" s="320">
        <v>446.87400000000002</v>
      </c>
      <c r="AF103" t="s">
        <v>108</v>
      </c>
      <c r="AG103" t="s">
        <v>233</v>
      </c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V103" s="1"/>
    </row>
    <row r="104" spans="1:48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Z104" s="1"/>
      <c r="AA104" s="1"/>
      <c r="AB104" s="1"/>
      <c r="AC104" t="s">
        <v>91</v>
      </c>
      <c r="AD104">
        <v>11500</v>
      </c>
      <c r="AE104" s="320">
        <v>-1</v>
      </c>
      <c r="AF104" t="s">
        <v>123</v>
      </c>
      <c r="AG104" t="s">
        <v>123</v>
      </c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V104" s="1"/>
    </row>
    <row r="105" spans="1:48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Z105" s="1"/>
      <c r="AA105" s="1"/>
      <c r="AB105" s="1"/>
      <c r="AC105" t="s">
        <v>92</v>
      </c>
      <c r="AD105">
        <v>11500</v>
      </c>
      <c r="AE105" s="320">
        <v>-1</v>
      </c>
      <c r="AF105" t="s">
        <v>234</v>
      </c>
      <c r="AG105" t="s">
        <v>234</v>
      </c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V105" s="1"/>
    </row>
    <row r="106" spans="1:48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Z106" s="1"/>
      <c r="AA106" s="1"/>
      <c r="AB106" s="1"/>
      <c r="AC106" t="s">
        <v>93</v>
      </c>
      <c r="AD106">
        <v>11600</v>
      </c>
      <c r="AE106" s="320">
        <v>-1</v>
      </c>
      <c r="AF106" t="s">
        <v>80</v>
      </c>
      <c r="AG106" t="s">
        <v>111</v>
      </c>
      <c r="AK106" s="36"/>
      <c r="AL106" s="36"/>
      <c r="AM106" s="36"/>
      <c r="AN106" s="36"/>
      <c r="AO106" s="36"/>
      <c r="AP106" s="36"/>
      <c r="AQ106" s="36"/>
      <c r="AR106" s="36"/>
      <c r="AS106" s="36"/>
      <c r="AT106" s="36"/>
      <c r="AV106" s="1"/>
    </row>
    <row r="107" spans="1:48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Z107" s="1"/>
      <c r="AA107" s="1"/>
      <c r="AB107" s="1"/>
      <c r="AC107" t="s">
        <v>370</v>
      </c>
      <c r="AD107">
        <v>11700</v>
      </c>
      <c r="AE107" s="320">
        <v>-1</v>
      </c>
      <c r="AF107" t="s">
        <v>474</v>
      </c>
      <c r="AG107" t="s">
        <v>475</v>
      </c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  <c r="AV107" s="1"/>
    </row>
    <row r="108" spans="1:4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Z108" s="1"/>
      <c r="AA108" s="1"/>
      <c r="AB108" s="1"/>
      <c r="AC108" t="s">
        <v>94</v>
      </c>
      <c r="AD108">
        <v>11900</v>
      </c>
      <c r="AE108" s="320">
        <v>-1</v>
      </c>
      <c r="AF108" t="s">
        <v>235</v>
      </c>
      <c r="AG108" t="s">
        <v>236</v>
      </c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V108" s="1"/>
    </row>
    <row r="109" spans="1:48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Z109" s="1"/>
      <c r="AA109" s="1"/>
      <c r="AB109" s="1"/>
      <c r="AC109" t="s">
        <v>95</v>
      </c>
      <c r="AD109">
        <v>11900</v>
      </c>
      <c r="AE109" s="320">
        <v>-1</v>
      </c>
      <c r="AF109" t="s">
        <v>237</v>
      </c>
      <c r="AG109" t="s">
        <v>238</v>
      </c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V109" s="1"/>
    </row>
    <row r="110" spans="1:48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Z110" s="1"/>
      <c r="AA110" s="1"/>
      <c r="AB110" s="1"/>
      <c r="AC110" t="s">
        <v>96</v>
      </c>
      <c r="AD110">
        <v>12600</v>
      </c>
      <c r="AE110" s="320">
        <v>-1</v>
      </c>
      <c r="AF110" t="s">
        <v>239</v>
      </c>
      <c r="AG110" t="s">
        <v>240</v>
      </c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V110" s="1"/>
    </row>
    <row r="111" spans="1:48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Z111" s="1"/>
      <c r="AA111" s="1"/>
      <c r="AB111" s="1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V111" s="1"/>
    </row>
    <row r="112" spans="1:48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Z112" s="1"/>
      <c r="AA112" s="1"/>
      <c r="AB112" s="1"/>
      <c r="AK112" s="36"/>
      <c r="AL112" s="36"/>
      <c r="AM112" s="36"/>
      <c r="AN112" s="36"/>
      <c r="AO112" s="36"/>
      <c r="AP112" s="36"/>
      <c r="AQ112" s="36"/>
      <c r="AR112" s="36"/>
      <c r="AS112" s="36"/>
      <c r="AT112" s="36"/>
      <c r="AV112" s="1"/>
    </row>
    <row r="113" spans="1:49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Z113" s="1"/>
      <c r="AA113" s="1"/>
      <c r="AB113" s="1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  <c r="AV113" s="1"/>
    </row>
    <row r="114" spans="1:49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Z114" s="1"/>
      <c r="AA114" s="1"/>
      <c r="AB114" s="1"/>
      <c r="AK114" s="36"/>
      <c r="AL114" s="36"/>
      <c r="AM114" s="36"/>
      <c r="AN114" s="36"/>
      <c r="AO114" s="36"/>
      <c r="AP114" s="36"/>
      <c r="AQ114" s="36"/>
      <c r="AR114" s="36"/>
      <c r="AS114" s="36"/>
      <c r="AT114" s="36"/>
      <c r="AV114" s="1"/>
    </row>
    <row r="115" spans="1:49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Z115" s="1"/>
      <c r="AA115" s="1"/>
      <c r="AB115" s="1"/>
      <c r="AK115" s="36"/>
      <c r="AL115" s="36"/>
      <c r="AM115" s="36"/>
      <c r="AN115" s="36"/>
      <c r="AO115" s="36"/>
      <c r="AP115" s="36"/>
      <c r="AQ115" s="36"/>
      <c r="AR115" s="36"/>
      <c r="AS115" s="36"/>
      <c r="AT115" s="36"/>
      <c r="AV115" s="1"/>
    </row>
    <row r="116" spans="1:49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Z116" s="1"/>
      <c r="AA116" s="1"/>
      <c r="AB116" s="1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V116" s="1"/>
    </row>
    <row r="117" spans="1:49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Z117" s="1"/>
      <c r="AA117" s="1"/>
      <c r="AB117" s="1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  <c r="AV117" s="1"/>
    </row>
    <row r="118" spans="1:49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Z118" s="1"/>
      <c r="AA118" s="1"/>
      <c r="AB118" s="1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V118" s="1"/>
    </row>
    <row r="119" spans="1:4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Z119" s="1"/>
      <c r="AA119" s="1"/>
      <c r="AB119" s="1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V119" s="1"/>
    </row>
    <row r="120" spans="1:49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Z120" s="1"/>
      <c r="AA120" s="1"/>
      <c r="AB120" s="1"/>
      <c r="AC120" t="s">
        <v>241</v>
      </c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  <c r="AV120" s="1"/>
    </row>
    <row r="121" spans="1:49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Z121" s="1"/>
      <c r="AA121" s="1"/>
      <c r="AB121" s="1"/>
      <c r="AC121" t="s">
        <v>215</v>
      </c>
      <c r="AD121" t="s">
        <v>216</v>
      </c>
      <c r="AE121" t="s">
        <v>217</v>
      </c>
      <c r="AF121" t="s">
        <v>218</v>
      </c>
      <c r="AG121" t="s">
        <v>242</v>
      </c>
      <c r="AH121" t="s">
        <v>219</v>
      </c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W121" s="1"/>
    </row>
    <row r="122" spans="1:49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Z122" s="1"/>
      <c r="AA122" s="1"/>
      <c r="AB122" s="1"/>
      <c r="AC122" t="s">
        <v>243</v>
      </c>
      <c r="AD122">
        <v>1</v>
      </c>
      <c r="AE122" s="320">
        <v>389.17899999999997</v>
      </c>
      <c r="AF122" t="s">
        <v>59</v>
      </c>
      <c r="AG122" t="s">
        <v>59</v>
      </c>
      <c r="AH122" t="s">
        <v>244</v>
      </c>
      <c r="AL122" s="36"/>
      <c r="AM122" s="36"/>
      <c r="AN122" s="36"/>
      <c r="AO122" s="36"/>
      <c r="AP122" s="36"/>
      <c r="AQ122" s="36"/>
      <c r="AR122" s="36"/>
      <c r="AS122" s="36"/>
      <c r="AT122" s="36"/>
      <c r="AU122" s="36"/>
      <c r="AW122" s="1"/>
    </row>
    <row r="123" spans="1:49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Z123" s="1"/>
      <c r="AA123" s="1"/>
      <c r="AB123" s="1"/>
      <c r="AC123" t="s">
        <v>243</v>
      </c>
      <c r="AD123">
        <v>2</v>
      </c>
      <c r="AE123" s="320">
        <v>475.197</v>
      </c>
      <c r="AF123" t="s">
        <v>201</v>
      </c>
      <c r="AG123" t="s">
        <v>201</v>
      </c>
      <c r="AH123" t="s">
        <v>202</v>
      </c>
      <c r="AL123" s="36"/>
      <c r="AM123" s="36"/>
      <c r="AN123" s="36"/>
      <c r="AO123" s="36"/>
      <c r="AP123" s="36"/>
      <c r="AQ123" s="36"/>
      <c r="AR123" s="36"/>
      <c r="AS123" s="36"/>
      <c r="AT123" s="36"/>
      <c r="AU123" s="36"/>
      <c r="AW123" s="1"/>
    </row>
    <row r="124" spans="1:49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Z124" s="1"/>
      <c r="AA124" s="1"/>
      <c r="AB124" s="1"/>
      <c r="AC124" t="s">
        <v>243</v>
      </c>
      <c r="AD124">
        <v>3</v>
      </c>
      <c r="AE124" s="320">
        <v>521.35299999999995</v>
      </c>
      <c r="AF124" t="s">
        <v>203</v>
      </c>
      <c r="AG124" t="s">
        <v>203</v>
      </c>
      <c r="AH124" t="s">
        <v>204</v>
      </c>
      <c r="AJ124" s="36"/>
      <c r="AK124" s="36"/>
      <c r="AL124" s="36"/>
      <c r="AM124" s="36"/>
      <c r="AN124" s="36"/>
      <c r="AO124" s="36"/>
      <c r="AP124" s="36"/>
      <c r="AQ124" s="36"/>
      <c r="AR124" s="36"/>
      <c r="AS124" s="36"/>
      <c r="AT124" s="36"/>
      <c r="AU124" s="36"/>
      <c r="AW124" s="1"/>
    </row>
    <row r="125" spans="1:49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Z125" s="1"/>
      <c r="AA125" s="1"/>
      <c r="AB125" s="1"/>
      <c r="AC125" t="s">
        <v>243</v>
      </c>
      <c r="AD125">
        <v>4</v>
      </c>
      <c r="AE125" s="320">
        <v>615.76300000000003</v>
      </c>
      <c r="AF125" t="s">
        <v>205</v>
      </c>
      <c r="AG125" t="s">
        <v>205</v>
      </c>
      <c r="AH125" t="s">
        <v>206</v>
      </c>
      <c r="AJ125" s="36"/>
      <c r="AK125" s="36"/>
      <c r="AL125" s="36"/>
      <c r="AM125" s="36"/>
      <c r="AN125" s="36"/>
      <c r="AO125" s="36"/>
      <c r="AP125" s="36"/>
      <c r="AQ125" s="36"/>
      <c r="AR125" s="36"/>
      <c r="AS125" s="36"/>
      <c r="AT125" s="36"/>
      <c r="AU125" s="36"/>
      <c r="AW125" s="1"/>
    </row>
    <row r="126" spans="1:49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Z126" s="1"/>
      <c r="AA126" s="1"/>
      <c r="AB126" s="1"/>
      <c r="AC126" t="s">
        <v>352</v>
      </c>
      <c r="AD126">
        <v>-1</v>
      </c>
      <c r="AE126" s="320">
        <v>2063.3829999999998</v>
      </c>
      <c r="AF126" t="s">
        <v>353</v>
      </c>
      <c r="AG126" t="s">
        <v>353</v>
      </c>
      <c r="AH126" t="s">
        <v>354</v>
      </c>
      <c r="AJ126" s="36"/>
      <c r="AK126" s="36"/>
      <c r="AL126" s="36"/>
      <c r="AM126" s="36"/>
      <c r="AN126" s="36"/>
      <c r="AO126" s="36"/>
      <c r="AP126" s="36"/>
      <c r="AQ126" s="36"/>
      <c r="AR126" s="36"/>
      <c r="AS126" s="36"/>
      <c r="AT126" s="36"/>
      <c r="AU126" s="36"/>
      <c r="AW126" s="1"/>
    </row>
    <row r="127" spans="1:49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Z127" s="1"/>
      <c r="AA127" s="1"/>
      <c r="AB127" s="1"/>
      <c r="AC127" t="s">
        <v>352</v>
      </c>
      <c r="AD127">
        <v>-1</v>
      </c>
      <c r="AE127" s="320">
        <v>1781.202</v>
      </c>
      <c r="AF127" t="s">
        <v>355</v>
      </c>
      <c r="AG127" t="s">
        <v>355</v>
      </c>
      <c r="AH127" t="s">
        <v>356</v>
      </c>
      <c r="AJ127" s="36"/>
      <c r="AK127" s="36"/>
      <c r="AL127" s="36"/>
      <c r="AM127" s="36"/>
      <c r="AN127" s="36"/>
      <c r="AO127" s="36"/>
      <c r="AP127" s="36"/>
      <c r="AQ127" s="36"/>
      <c r="AR127" s="36"/>
      <c r="AS127" s="36"/>
      <c r="AT127" s="36"/>
      <c r="AU127" s="36"/>
      <c r="AW127" s="1"/>
    </row>
    <row r="128" spans="1:49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Z128" s="1"/>
      <c r="AA128" s="1"/>
      <c r="AB128" s="1"/>
      <c r="AC128" t="s">
        <v>243</v>
      </c>
      <c r="AD128">
        <v>5</v>
      </c>
      <c r="AE128" s="320">
        <v>324.14100000000002</v>
      </c>
      <c r="AF128" t="s">
        <v>357</v>
      </c>
      <c r="AG128" t="s">
        <v>357</v>
      </c>
      <c r="AH128" t="s">
        <v>358</v>
      </c>
      <c r="AJ128" s="36"/>
      <c r="AK128" s="36"/>
      <c r="AL128" s="36"/>
      <c r="AM128" s="36"/>
      <c r="AN128" s="36"/>
      <c r="AO128" s="36"/>
      <c r="AP128" s="36"/>
      <c r="AQ128" s="36"/>
      <c r="AR128" s="36"/>
      <c r="AS128" s="36"/>
      <c r="AT128" s="36"/>
      <c r="AU128" s="36"/>
      <c r="AW128" s="1"/>
    </row>
    <row r="129" spans="1:4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Z129" s="1"/>
      <c r="AA129" s="1"/>
      <c r="AB129" s="1"/>
      <c r="AC129" t="s">
        <v>243</v>
      </c>
      <c r="AD129">
        <v>7</v>
      </c>
      <c r="AE129" s="320">
        <v>201.40800000000002</v>
      </c>
      <c r="AF129" t="s">
        <v>361</v>
      </c>
      <c r="AG129" t="s">
        <v>361</v>
      </c>
      <c r="AH129" t="s">
        <v>362</v>
      </c>
      <c r="AJ129" s="36"/>
      <c r="AK129" s="36"/>
      <c r="AL129" s="36"/>
      <c r="AM129" s="36"/>
      <c r="AN129" s="36"/>
      <c r="AO129" s="36"/>
      <c r="AP129" s="36"/>
      <c r="AQ129" s="36"/>
      <c r="AR129" s="36"/>
      <c r="AS129" s="36"/>
      <c r="AT129" s="36"/>
      <c r="AU129" s="36"/>
      <c r="AW129" s="1"/>
    </row>
    <row r="130" spans="1:49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Z130" s="1"/>
      <c r="AA130" s="1"/>
      <c r="AB130" s="1"/>
      <c r="AC130" t="s">
        <v>243</v>
      </c>
      <c r="AD130">
        <v>8</v>
      </c>
      <c r="AE130" s="320">
        <v>8488.5079999999998</v>
      </c>
      <c r="AF130" t="s">
        <v>363</v>
      </c>
      <c r="AG130" t="s">
        <v>363</v>
      </c>
      <c r="AH130" t="s">
        <v>364</v>
      </c>
      <c r="AJ130" s="36"/>
      <c r="AK130" s="36"/>
      <c r="AL130" s="36"/>
      <c r="AM130" s="36"/>
      <c r="AN130" s="36"/>
      <c r="AO130" s="36"/>
      <c r="AP130" s="36"/>
      <c r="AQ130" s="36"/>
      <c r="AR130" s="36"/>
      <c r="AS130" s="36"/>
      <c r="AT130" s="36"/>
      <c r="AU130" s="36"/>
      <c r="AW130" s="1"/>
    </row>
    <row r="131" spans="1:49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Z131" s="1"/>
      <c r="AA131" s="1"/>
      <c r="AB131" s="1"/>
      <c r="AC131" t="s">
        <v>243</v>
      </c>
      <c r="AD131">
        <v>9</v>
      </c>
      <c r="AE131" s="320">
        <v>311.553</v>
      </c>
      <c r="AF131" t="s">
        <v>209</v>
      </c>
      <c r="AG131" t="s">
        <v>209</v>
      </c>
      <c r="AH131" t="s">
        <v>247</v>
      </c>
      <c r="AJ131" s="36"/>
      <c r="AK131" s="36"/>
      <c r="AL131" s="36"/>
      <c r="AM131" s="36"/>
      <c r="AN131" s="36"/>
      <c r="AO131" s="36"/>
      <c r="AP131" s="36"/>
      <c r="AQ131" s="36"/>
      <c r="AR131" s="36"/>
      <c r="AS131" s="36"/>
      <c r="AT131" s="36"/>
      <c r="AU131" s="36"/>
      <c r="AW131" s="1"/>
    </row>
    <row r="132" spans="1:49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Z132" s="1"/>
      <c r="AA132" s="1"/>
      <c r="AB132" s="1"/>
      <c r="AC132" t="s">
        <v>243</v>
      </c>
      <c r="AD132">
        <v>10</v>
      </c>
      <c r="AE132" s="320">
        <v>390.22800000000001</v>
      </c>
      <c r="AF132" t="s">
        <v>365</v>
      </c>
      <c r="AG132" t="s">
        <v>365</v>
      </c>
      <c r="AH132" t="s">
        <v>366</v>
      </c>
      <c r="AJ132" s="36"/>
      <c r="AK132" s="36"/>
      <c r="AL132" s="36"/>
      <c r="AM132" s="36"/>
      <c r="AN132" s="36"/>
      <c r="AO132" s="36"/>
      <c r="AP132" s="36"/>
      <c r="AQ132" s="36"/>
      <c r="AR132" s="36"/>
      <c r="AS132" s="36"/>
      <c r="AT132" s="36"/>
      <c r="AU132" s="36"/>
      <c r="AW132" s="1"/>
    </row>
    <row r="133" spans="1:49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Z133" s="1"/>
      <c r="AA133" s="1"/>
      <c r="AB133" s="1"/>
      <c r="AC133" s="289" t="s">
        <v>243</v>
      </c>
      <c r="AD133" s="290">
        <v>11</v>
      </c>
      <c r="AE133" s="290">
        <v>1389</v>
      </c>
      <c r="AF133" s="290" t="s">
        <v>211</v>
      </c>
      <c r="AG133" s="290" t="s">
        <v>211</v>
      </c>
      <c r="AH133" s="36" t="s">
        <v>248</v>
      </c>
      <c r="AI133" s="36"/>
      <c r="AJ133" s="36"/>
      <c r="AK133" s="36"/>
      <c r="AL133" s="36"/>
      <c r="AM133" s="36"/>
      <c r="AN133" s="36"/>
      <c r="AO133" s="36"/>
      <c r="AP133" s="36"/>
      <c r="AQ133" s="36"/>
      <c r="AR133" s="36"/>
      <c r="AS133" s="36"/>
      <c r="AT133" s="36"/>
      <c r="AV133" s="1"/>
    </row>
    <row r="134" spans="1:49"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Z134" s="1"/>
      <c r="AA134" s="1"/>
      <c r="AB134" s="1"/>
      <c r="AC134" s="289"/>
      <c r="AD134" s="290"/>
      <c r="AE134" s="290"/>
      <c r="AF134" s="290"/>
      <c r="AG134" s="36"/>
      <c r="AH134" s="36"/>
      <c r="AI134" s="36"/>
      <c r="AJ134" s="36"/>
      <c r="AK134" s="36"/>
      <c r="AL134" s="36"/>
      <c r="AM134" s="36"/>
      <c r="AN134" s="36"/>
      <c r="AO134" s="36"/>
      <c r="AP134" s="36"/>
      <c r="AQ134" s="36"/>
      <c r="AR134" s="36"/>
      <c r="AS134" s="36"/>
      <c r="AT134" s="36"/>
      <c r="AV134" s="1"/>
    </row>
  </sheetData>
  <mergeCells count="9">
    <mergeCell ref="U4:U7"/>
    <mergeCell ref="V4:V7"/>
    <mergeCell ref="A1:D1"/>
    <mergeCell ref="F4:T4"/>
    <mergeCell ref="G5:I5"/>
    <mergeCell ref="L5:M5"/>
    <mergeCell ref="R5:S5"/>
    <mergeCell ref="N5:P5"/>
    <mergeCell ref="E1:S1"/>
  </mergeCells>
  <conditionalFormatting sqref="E10:V16 E29:V38 E40:V60">
    <cfRule type="expression" dxfId="15" priority="2">
      <formula>$B$4="Yes"</formula>
    </cfRule>
  </conditionalFormatting>
  <conditionalFormatting sqref="E19:V27">
    <cfRule type="expression" dxfId="14" priority="1">
      <formula>$B$4="Yes"</formula>
    </cfRule>
  </conditionalFormatting>
  <dataValidations count="2">
    <dataValidation type="list" allowBlank="1" showInputMessage="1" showErrorMessage="1" sqref="Z6" xr:uid="{00000000-0002-0000-0600-000001000000}">
      <formula1>#REF!</formula1>
    </dataValidation>
    <dataValidation type="list" allowBlank="1" showInputMessage="1" showErrorMessage="1" sqref="B4" xr:uid="{093A6431-6E7B-42A8-AA3A-F8D4F13C5B27}">
      <formula1>$AB$2:$AB$3</formula1>
    </dataValidation>
  </dataValidations>
  <pageMargins left="0.7" right="0.7" top="1.3" bottom="0.75" header="0.7" footer="0.3"/>
  <pageSetup orientation="portrait" r:id="rId1"/>
  <headerFooter scaleWithDoc="0"/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57F67-FDD3-4758-B2AF-E339FB617FF8}">
  <sheetPr>
    <tabColor rgb="FFC00000"/>
  </sheetPr>
  <dimension ref="A1:BB50"/>
  <sheetViews>
    <sheetView workbookViewId="0">
      <selection activeCell="B2" sqref="B2"/>
    </sheetView>
  </sheetViews>
  <sheetFormatPr defaultRowHeight="14.4"/>
  <cols>
    <col min="1" max="1" width="16.6640625" customWidth="1"/>
    <col min="3" max="3" width="3.44140625" customWidth="1"/>
    <col min="4" max="4" width="33.33203125" bestFit="1" customWidth="1"/>
    <col min="5" max="5" width="13.44140625" bestFit="1" customWidth="1"/>
    <col min="6" max="6" width="13.109375" customWidth="1"/>
    <col min="7" max="7" width="17" customWidth="1"/>
    <col min="10" max="17" width="11.44140625" customWidth="1"/>
    <col min="18" max="30" width="11.44140625" hidden="1" customWidth="1"/>
  </cols>
  <sheetData>
    <row r="1" spans="1:38" s="1" customFormat="1" ht="39.9" customHeight="1" thickBot="1">
      <c r="A1" s="673" t="s">
        <v>570</v>
      </c>
      <c r="B1" s="673"/>
      <c r="C1" s="673"/>
      <c r="D1" s="673"/>
      <c r="E1" s="412"/>
      <c r="F1" s="412"/>
      <c r="U1" s="286" t="s">
        <v>64</v>
      </c>
      <c r="V1" s="285" t="s">
        <v>65</v>
      </c>
      <c r="W1" s="285" t="s">
        <v>66</v>
      </c>
      <c r="X1" s="285" t="s">
        <v>67</v>
      </c>
      <c r="Y1" s="285" t="s">
        <v>68</v>
      </c>
      <c r="Z1" s="285"/>
      <c r="AA1" s="285"/>
      <c r="AB1" s="285" t="s">
        <v>69</v>
      </c>
      <c r="AC1" s="285" t="s">
        <v>70</v>
      </c>
    </row>
    <row r="2" spans="1:38" s="1" customFormat="1" ht="15.9" customHeight="1" thickBot="1">
      <c r="A2" s="16" t="s">
        <v>0</v>
      </c>
      <c r="B2" s="17">
        <v>1</v>
      </c>
      <c r="C2" s="229"/>
      <c r="D2" s="229"/>
      <c r="U2" s="286"/>
      <c r="V2" s="285">
        <v>6</v>
      </c>
      <c r="W2" s="285">
        <v>22</v>
      </c>
      <c r="X2" s="285" t="s">
        <v>571</v>
      </c>
      <c r="Y2" s="285" t="s">
        <v>72</v>
      </c>
      <c r="Z2" s="285"/>
      <c r="AA2" s="285"/>
      <c r="AB2" s="285">
        <v>50</v>
      </c>
      <c r="AC2" s="285">
        <v>70</v>
      </c>
    </row>
    <row r="3" spans="1:38" s="1" customFormat="1" ht="15.9" customHeight="1" thickBot="1">
      <c r="A3" s="16" t="s">
        <v>2</v>
      </c>
      <c r="B3" s="261" t="s">
        <v>3</v>
      </c>
      <c r="C3" s="229"/>
      <c r="D3" s="229"/>
      <c r="K3" s="287"/>
      <c r="L3" s="69"/>
      <c r="M3" s="69"/>
      <c r="N3" s="69"/>
      <c r="O3" s="69"/>
      <c r="P3" s="69"/>
      <c r="Q3" s="69"/>
      <c r="R3" s="69"/>
      <c r="S3" s="69"/>
    </row>
    <row r="4" spans="1:38" s="1" customFormat="1" ht="15.9" customHeight="1" thickBot="1">
      <c r="G4" s="488" t="s">
        <v>250</v>
      </c>
      <c r="H4" s="77"/>
      <c r="I4" s="77"/>
      <c r="J4" s="77"/>
      <c r="K4" s="77"/>
      <c r="L4" s="77"/>
      <c r="M4" s="77"/>
      <c r="N4" s="77"/>
      <c r="O4" s="77"/>
      <c r="P4" s="77"/>
      <c r="Q4" s="61"/>
      <c r="R4" s="61"/>
      <c r="AC4"/>
      <c r="AD4"/>
      <c r="AE4"/>
      <c r="AF4"/>
      <c r="AG4"/>
      <c r="AH4"/>
      <c r="AI4"/>
      <c r="AJ4"/>
      <c r="AK4"/>
      <c r="AL4"/>
    </row>
    <row r="5" spans="1:38" s="1" customFormat="1" ht="15.9" customHeight="1">
      <c r="G5" s="487" t="s">
        <v>796</v>
      </c>
      <c r="H5"/>
      <c r="K5"/>
      <c r="L5"/>
      <c r="M5"/>
      <c r="N5"/>
      <c r="AC5"/>
      <c r="AD5"/>
      <c r="AE5"/>
      <c r="AF5"/>
      <c r="AG5"/>
      <c r="AH5"/>
      <c r="AI5"/>
      <c r="AJ5"/>
      <c r="AK5"/>
      <c r="AL5"/>
    </row>
    <row r="6" spans="1:38" s="1" customFormat="1" ht="15.9" customHeight="1">
      <c r="A6" s="71"/>
      <c r="B6" s="71"/>
      <c r="C6" s="71"/>
      <c r="D6" s="258"/>
      <c r="E6" s="71"/>
      <c r="G6" s="347" t="s">
        <v>220</v>
      </c>
      <c r="T6" s="88">
        <v>0.1</v>
      </c>
      <c r="Z6" s="203"/>
    </row>
    <row r="7" spans="1:38" s="1" customFormat="1" ht="35.25" customHeight="1">
      <c r="A7" s="463" t="s">
        <v>40</v>
      </c>
      <c r="B7" s="464" t="s">
        <v>99</v>
      </c>
      <c r="C7" s="464"/>
      <c r="D7" s="463" t="s">
        <v>41</v>
      </c>
      <c r="E7" s="465" t="s">
        <v>100</v>
      </c>
      <c r="F7" s="427" t="str">
        <f>IF(B2=1,"List Price","Net Price")</f>
        <v>List Price</v>
      </c>
      <c r="G7" s="309" t="s">
        <v>797</v>
      </c>
      <c r="H7"/>
      <c r="K7"/>
      <c r="L7"/>
      <c r="M7"/>
      <c r="N7"/>
      <c r="T7" s="1" t="s">
        <v>3</v>
      </c>
      <c r="U7" s="333" t="s">
        <v>40</v>
      </c>
      <c r="V7" s="333" t="s">
        <v>99</v>
      </c>
      <c r="W7" s="333"/>
      <c r="X7" s="333" t="s">
        <v>41</v>
      </c>
      <c r="Y7" s="333" t="s">
        <v>115</v>
      </c>
      <c r="Z7" s="333" t="s">
        <v>795</v>
      </c>
    </row>
    <row r="8" spans="1:38" s="1" customFormat="1" ht="18.600000000000001" customHeight="1">
      <c r="A8" s="398" t="s">
        <v>572</v>
      </c>
      <c r="B8" s="399"/>
      <c r="C8" s="400"/>
      <c r="D8" s="401"/>
      <c r="E8" s="402"/>
      <c r="F8" s="402"/>
      <c r="G8" s="128"/>
      <c r="H8"/>
      <c r="K8"/>
      <c r="L8"/>
      <c r="M8"/>
      <c r="N8"/>
      <c r="T8" s="1" t="s">
        <v>14</v>
      </c>
      <c r="U8" s="290" t="s">
        <v>572</v>
      </c>
      <c r="V8" s="290"/>
      <c r="W8" s="290"/>
      <c r="X8" s="290"/>
      <c r="Y8" s="290"/>
      <c r="Z8" s="290"/>
    </row>
    <row r="9" spans="1:38" s="1" customFormat="1" ht="15.9" customHeight="1">
      <c r="A9" t="s">
        <v>573</v>
      </c>
      <c r="B9" s="36">
        <v>2</v>
      </c>
      <c r="C9" s="69"/>
      <c r="D9" s="77" t="s">
        <v>761</v>
      </c>
      <c r="E9" s="343" t="s">
        <v>129</v>
      </c>
      <c r="F9" s="419">
        <f>IFERROR(Y9*$B$2*IF($B$3="Yes",1+$Z$50,1),Y9)</f>
        <v>1166.6666666666667</v>
      </c>
      <c r="G9" s="419">
        <f>IFERROR(Z9*$B$2*IF($B$3="Yes",1+$Z$50,1),Z9)</f>
        <v>694.44444444444434</v>
      </c>
      <c r="U9" t="s">
        <v>573</v>
      </c>
      <c r="V9" s="36">
        <v>2</v>
      </c>
      <c r="W9" s="290"/>
      <c r="X9" s="77" t="s">
        <v>761</v>
      </c>
      <c r="Y9" s="319">
        <v>1166.6666666666667</v>
      </c>
      <c r="Z9" s="486">
        <v>694.44444444444434</v>
      </c>
      <c r="AB9" s="319"/>
      <c r="AC9" s="486"/>
    </row>
    <row r="10" spans="1:38" s="1" customFormat="1" ht="15.9" customHeight="1">
      <c r="A10" t="s">
        <v>574</v>
      </c>
      <c r="B10" s="36">
        <v>3</v>
      </c>
      <c r="C10" s="69"/>
      <c r="D10" s="77" t="s">
        <v>762</v>
      </c>
      <c r="E10" s="343" t="s">
        <v>133</v>
      </c>
      <c r="F10" s="419">
        <f t="shared" ref="F10:F17" si="0">IFERROR(Y10*$B$2*IF($B$3="Yes",1+$Z$50,1),Y10)</f>
        <v>1294.4444444444446</v>
      </c>
      <c r="G10" s="419">
        <f t="shared" ref="G10:G17" si="1">IFERROR(Z10*$B$2*IF($B$3="Yes",1+$Z$50,1),Z10)</f>
        <v>680.55555555555543</v>
      </c>
      <c r="H10"/>
      <c r="K10"/>
      <c r="L10"/>
      <c r="M10"/>
      <c r="N10"/>
      <c r="Q10"/>
      <c r="R10"/>
      <c r="U10" t="s">
        <v>574</v>
      </c>
      <c r="V10" s="36">
        <v>3</v>
      </c>
      <c r="W10" s="290"/>
      <c r="X10" s="77" t="s">
        <v>762</v>
      </c>
      <c r="Y10" s="319">
        <v>1294.4444444444446</v>
      </c>
      <c r="Z10" s="486">
        <v>680.55555555555543</v>
      </c>
      <c r="AB10" s="319"/>
      <c r="AC10" s="486"/>
    </row>
    <row r="11" spans="1:38" s="1" customFormat="1" ht="15.9" customHeight="1">
      <c r="A11" t="s">
        <v>575</v>
      </c>
      <c r="B11" s="36">
        <v>5</v>
      </c>
      <c r="C11" s="69"/>
      <c r="D11" s="77" t="s">
        <v>763</v>
      </c>
      <c r="E11" s="330" t="s">
        <v>116</v>
      </c>
      <c r="F11" s="419">
        <f t="shared" si="0"/>
        <v>1397.2222222222222</v>
      </c>
      <c r="G11" s="419">
        <f t="shared" si="1"/>
        <v>822.22222222222217</v>
      </c>
      <c r="H11"/>
      <c r="K11"/>
      <c r="L11"/>
      <c r="M11"/>
      <c r="N11"/>
      <c r="Q11"/>
      <c r="R11"/>
      <c r="U11" t="s">
        <v>575</v>
      </c>
      <c r="V11" s="36">
        <v>5</v>
      </c>
      <c r="W11" s="290"/>
      <c r="X11" s="77" t="s">
        <v>763</v>
      </c>
      <c r="Y11" s="319">
        <v>1397.2222222222222</v>
      </c>
      <c r="Z11" s="486">
        <v>822.22222222222217</v>
      </c>
      <c r="AB11" s="319"/>
      <c r="AC11" s="486"/>
    </row>
    <row r="12" spans="1:38" s="1" customFormat="1" ht="15.9" customHeight="1">
      <c r="A12" t="s">
        <v>766</v>
      </c>
      <c r="B12" s="36">
        <v>7</v>
      </c>
      <c r="C12" s="69"/>
      <c r="D12" s="77" t="s">
        <v>780</v>
      </c>
      <c r="E12" s="330" t="s">
        <v>165</v>
      </c>
      <c r="F12" s="419">
        <f t="shared" si="0"/>
        <v>1700</v>
      </c>
      <c r="G12" s="419">
        <f t="shared" si="1"/>
        <v>1358.3333333333335</v>
      </c>
      <c r="U12" t="s">
        <v>766</v>
      </c>
      <c r="V12" s="36">
        <v>7</v>
      </c>
      <c r="W12" s="290"/>
      <c r="X12" s="77" t="s">
        <v>780</v>
      </c>
      <c r="Y12" s="319">
        <v>1700</v>
      </c>
      <c r="Z12" s="486">
        <v>1358.3333333333335</v>
      </c>
      <c r="AB12" s="319"/>
      <c r="AC12" s="486"/>
    </row>
    <row r="13" spans="1:38" s="1" customFormat="1" ht="15.9" customHeight="1">
      <c r="A13" t="s">
        <v>767</v>
      </c>
      <c r="B13" s="36">
        <v>10</v>
      </c>
      <c r="C13" s="69"/>
      <c r="D13" s="77" t="s">
        <v>781</v>
      </c>
      <c r="E13" s="330" t="s">
        <v>168</v>
      </c>
      <c r="F13" s="419">
        <f t="shared" si="0"/>
        <v>2013.8888888888889</v>
      </c>
      <c r="G13" s="419">
        <f t="shared" si="1"/>
        <v>1255.5555555555554</v>
      </c>
      <c r="H13"/>
      <c r="K13"/>
      <c r="L13"/>
      <c r="M13"/>
      <c r="N13"/>
      <c r="Q13"/>
      <c r="R13"/>
      <c r="U13" t="s">
        <v>767</v>
      </c>
      <c r="V13" s="36">
        <v>10</v>
      </c>
      <c r="W13" s="290"/>
      <c r="X13" s="77" t="s">
        <v>781</v>
      </c>
      <c r="Y13" s="319">
        <v>2013.8888888888889</v>
      </c>
      <c r="Z13" s="486">
        <v>1255.5555555555554</v>
      </c>
      <c r="AB13" s="319"/>
      <c r="AC13" s="486"/>
    </row>
    <row r="14" spans="1:38" s="1" customFormat="1" ht="15.9" customHeight="1">
      <c r="A14" t="s">
        <v>768</v>
      </c>
      <c r="B14" s="36">
        <v>15</v>
      </c>
      <c r="C14" s="69"/>
      <c r="D14" s="77" t="s">
        <v>782</v>
      </c>
      <c r="E14" s="330" t="s">
        <v>150</v>
      </c>
      <c r="F14" s="419">
        <f t="shared" si="0"/>
        <v>2497.2222222222222</v>
      </c>
      <c r="G14" s="419">
        <f t="shared" si="1"/>
        <v>1072.2222222222226</v>
      </c>
      <c r="H14"/>
      <c r="K14"/>
      <c r="L14"/>
      <c r="M14"/>
      <c r="N14"/>
      <c r="Q14"/>
      <c r="R14"/>
      <c r="U14" t="s">
        <v>768</v>
      </c>
      <c r="V14" s="36">
        <v>15</v>
      </c>
      <c r="W14" s="290"/>
      <c r="X14" s="77" t="s">
        <v>782</v>
      </c>
      <c r="Y14" s="319">
        <v>2497.2222222222222</v>
      </c>
      <c r="Z14" s="486">
        <v>1072.2222222222226</v>
      </c>
      <c r="AB14" s="319"/>
      <c r="AC14" s="486"/>
    </row>
    <row r="15" spans="1:38" s="1" customFormat="1" ht="15.9" customHeight="1">
      <c r="A15" t="s">
        <v>769</v>
      </c>
      <c r="B15" s="36">
        <v>20</v>
      </c>
      <c r="C15" s="69"/>
      <c r="D15" s="77" t="s">
        <v>783</v>
      </c>
      <c r="E15" s="330" t="s">
        <v>177</v>
      </c>
      <c r="F15" s="419">
        <f t="shared" si="0"/>
        <v>2697</v>
      </c>
      <c r="G15" s="419">
        <f t="shared" si="1"/>
        <v>1189.1111111111113</v>
      </c>
      <c r="H15"/>
      <c r="K15"/>
      <c r="L15"/>
      <c r="M15"/>
      <c r="N15"/>
      <c r="U15" t="s">
        <v>769</v>
      </c>
      <c r="V15" s="36">
        <v>20</v>
      </c>
      <c r="W15" s="290"/>
      <c r="X15" s="77" t="s">
        <v>783</v>
      </c>
      <c r="Y15" s="319">
        <v>2697</v>
      </c>
      <c r="Z15" s="486">
        <v>1189.1111111111113</v>
      </c>
      <c r="AB15" s="319"/>
      <c r="AC15" s="486"/>
    </row>
    <row r="16" spans="1:38" s="1" customFormat="1" ht="15.9" customHeight="1">
      <c r="A16" t="s">
        <v>770</v>
      </c>
      <c r="B16" s="36">
        <v>25</v>
      </c>
      <c r="C16" s="69"/>
      <c r="D16" s="77" t="s">
        <v>784</v>
      </c>
      <c r="E16" s="330" t="s">
        <v>385</v>
      </c>
      <c r="F16" s="419">
        <f t="shared" si="0"/>
        <v>2844.4444444444443</v>
      </c>
      <c r="G16" s="419">
        <f t="shared" si="1"/>
        <v>1466.666666666667</v>
      </c>
      <c r="H16"/>
      <c r="K16"/>
      <c r="L16"/>
      <c r="M16"/>
      <c r="N16"/>
      <c r="Q16"/>
      <c r="R16"/>
      <c r="U16" t="s">
        <v>770</v>
      </c>
      <c r="V16" s="36">
        <v>25</v>
      </c>
      <c r="W16" s="290"/>
      <c r="X16" s="77" t="s">
        <v>784</v>
      </c>
      <c r="Y16" s="319">
        <v>2844.4444444444443</v>
      </c>
      <c r="Z16" s="486">
        <v>1466.666666666667</v>
      </c>
      <c r="AB16" s="319"/>
      <c r="AC16" s="486"/>
    </row>
    <row r="17" spans="1:54" s="1" customFormat="1" ht="15.9" customHeight="1">
      <c r="A17" t="s">
        <v>771</v>
      </c>
      <c r="B17" s="36">
        <v>30</v>
      </c>
      <c r="C17" s="69"/>
      <c r="D17" s="77" t="s">
        <v>785</v>
      </c>
      <c r="E17" s="330" t="s">
        <v>181</v>
      </c>
      <c r="F17" s="419">
        <f t="shared" si="0"/>
        <v>3463.8888888888891</v>
      </c>
      <c r="G17" s="419">
        <f t="shared" si="1"/>
        <v>1391.6666666666665</v>
      </c>
      <c r="H17"/>
      <c r="K17"/>
      <c r="L17"/>
      <c r="M17"/>
      <c r="N17"/>
      <c r="Q17"/>
      <c r="R17"/>
      <c r="U17" t="s">
        <v>771</v>
      </c>
      <c r="V17" s="36">
        <v>30</v>
      </c>
      <c r="W17" s="290"/>
      <c r="X17" s="77" t="s">
        <v>785</v>
      </c>
      <c r="Y17" s="319">
        <v>3463.8888888888891</v>
      </c>
      <c r="Z17" s="486">
        <v>1391.6666666666665</v>
      </c>
      <c r="AB17" s="319"/>
      <c r="AC17" s="486"/>
    </row>
    <row r="18" spans="1:54" s="1" customFormat="1" ht="15.9" customHeight="1" thickBot="1">
      <c r="A18" s="398" t="s">
        <v>576</v>
      </c>
      <c r="B18" s="399"/>
      <c r="C18" s="400"/>
      <c r="D18" s="401"/>
      <c r="E18" s="402"/>
      <c r="F18" s="402"/>
      <c r="G18" s="402"/>
      <c r="H18"/>
      <c r="K18"/>
      <c r="L18"/>
      <c r="M18"/>
      <c r="N18"/>
      <c r="U18" s="290" t="s">
        <v>576</v>
      </c>
      <c r="V18" s="290"/>
      <c r="W18" s="290"/>
      <c r="X18" s="290"/>
      <c r="Y18" s="336"/>
      <c r="Z18" s="486"/>
      <c r="AB18" s="489"/>
      <c r="AC18" s="486"/>
    </row>
    <row r="19" spans="1:54" s="1" customFormat="1" ht="15.9" customHeight="1">
      <c r="A19" t="s">
        <v>577</v>
      </c>
      <c r="B19" s="36">
        <v>2</v>
      </c>
      <c r="C19" s="69"/>
      <c r="D19" s="77" t="s">
        <v>764</v>
      </c>
      <c r="E19" s="343" t="s">
        <v>578</v>
      </c>
      <c r="F19" s="419">
        <f t="shared" ref="F19:F29" si="2">IFERROR(Y19*$B$2*IF($B$3="Yes",1+$Z$50,1),Y19)</f>
        <v>1222.2222222222222</v>
      </c>
      <c r="G19" s="419">
        <f t="shared" ref="G19:G29" si="3">IFERROR(Z19*$B$2*IF($B$3="Yes",1+$Z$50,1),Z19)</f>
        <v>583.33333333333348</v>
      </c>
      <c r="H19"/>
      <c r="K19"/>
      <c r="L19"/>
      <c r="M19"/>
      <c r="N19"/>
      <c r="Q19"/>
      <c r="R19"/>
      <c r="U19" t="s">
        <v>577</v>
      </c>
      <c r="V19" s="36">
        <v>2</v>
      </c>
      <c r="W19" s="290"/>
      <c r="X19" s="77" t="s">
        <v>764</v>
      </c>
      <c r="Y19" s="319">
        <v>1222.2222222222222</v>
      </c>
      <c r="Z19" s="486">
        <v>583.33333333333348</v>
      </c>
      <c r="AB19" s="319"/>
      <c r="AC19" s="486"/>
    </row>
    <row r="20" spans="1:54" s="1" customFormat="1" ht="15.9" customHeight="1">
      <c r="A20" t="s">
        <v>579</v>
      </c>
      <c r="B20" s="36">
        <v>3</v>
      </c>
      <c r="C20" s="69"/>
      <c r="D20" s="77" t="s">
        <v>765</v>
      </c>
      <c r="E20" s="69" t="s">
        <v>580</v>
      </c>
      <c r="F20" s="419">
        <f t="shared" si="2"/>
        <v>1383.3333333333335</v>
      </c>
      <c r="G20" s="419">
        <f t="shared" si="3"/>
        <v>672.22222222222217</v>
      </c>
      <c r="H20"/>
      <c r="K20"/>
      <c r="L20"/>
      <c r="M20"/>
      <c r="N20"/>
      <c r="Q20"/>
      <c r="R20"/>
      <c r="U20" t="s">
        <v>579</v>
      </c>
      <c r="V20" s="36">
        <v>3</v>
      </c>
      <c r="W20" s="290"/>
      <c r="X20" s="77" t="s">
        <v>765</v>
      </c>
      <c r="Y20" s="319">
        <v>1383.3333333333335</v>
      </c>
      <c r="Z20" s="486">
        <v>672.22222222222217</v>
      </c>
      <c r="AB20" s="319"/>
      <c r="AC20" s="486"/>
    </row>
    <row r="21" spans="1:54" s="1" customFormat="1" ht="15.9" customHeight="1">
      <c r="A21" t="s">
        <v>581</v>
      </c>
      <c r="B21" s="36">
        <v>5</v>
      </c>
      <c r="C21" s="69"/>
      <c r="D21" s="77" t="s">
        <v>786</v>
      </c>
      <c r="E21" s="343" t="s">
        <v>129</v>
      </c>
      <c r="F21" s="419">
        <f t="shared" si="2"/>
        <v>1377</v>
      </c>
      <c r="G21" s="419">
        <f t="shared" si="3"/>
        <v>989.66666666666697</v>
      </c>
      <c r="H21"/>
      <c r="K21"/>
      <c r="L21"/>
      <c r="M21"/>
      <c r="N21"/>
      <c r="Q21"/>
      <c r="R21"/>
      <c r="U21" t="s">
        <v>581</v>
      </c>
      <c r="V21" s="36">
        <v>5</v>
      </c>
      <c r="W21" s="290"/>
      <c r="X21" s="77" t="s">
        <v>786</v>
      </c>
      <c r="Y21" s="319">
        <v>1377</v>
      </c>
      <c r="Z21" s="486">
        <v>989.66666666666697</v>
      </c>
      <c r="AB21" s="319"/>
      <c r="AC21" s="486"/>
    </row>
    <row r="22" spans="1:54" s="1" customFormat="1" ht="15.9" customHeight="1">
      <c r="A22" t="s">
        <v>772</v>
      </c>
      <c r="B22" s="36">
        <v>7</v>
      </c>
      <c r="C22" s="69"/>
      <c r="D22" s="77" t="s">
        <v>787</v>
      </c>
      <c r="E22" s="330" t="s">
        <v>160</v>
      </c>
      <c r="F22" s="419">
        <f t="shared" si="2"/>
        <v>1447.2222222222222</v>
      </c>
      <c r="G22" s="419">
        <f t="shared" si="3"/>
        <v>1411.1111111111113</v>
      </c>
      <c r="H22"/>
      <c r="K22"/>
      <c r="L22"/>
      <c r="M22"/>
      <c r="N22"/>
      <c r="Q22"/>
      <c r="R22"/>
      <c r="U22" t="s">
        <v>772</v>
      </c>
      <c r="V22" s="36">
        <v>7</v>
      </c>
      <c r="W22" s="290"/>
      <c r="X22" s="77" t="s">
        <v>787</v>
      </c>
      <c r="Y22" s="319">
        <v>1447.2222222222222</v>
      </c>
      <c r="Z22" s="486">
        <v>1411.1111111111113</v>
      </c>
      <c r="AB22" s="319"/>
      <c r="AC22" s="486"/>
    </row>
    <row r="23" spans="1:54" s="1" customFormat="1" ht="15.9" customHeight="1">
      <c r="A23" t="s">
        <v>773</v>
      </c>
      <c r="B23" s="36">
        <v>10</v>
      </c>
      <c r="C23" s="69"/>
      <c r="D23" s="77" t="s">
        <v>788</v>
      </c>
      <c r="E23" s="330" t="s">
        <v>116</v>
      </c>
      <c r="F23" s="419">
        <f t="shared" si="2"/>
        <v>1761.1111111111111</v>
      </c>
      <c r="G23" s="419">
        <f t="shared" si="3"/>
        <v>1816.6666666666667</v>
      </c>
      <c r="H23"/>
      <c r="K23"/>
      <c r="L23"/>
      <c r="M23"/>
      <c r="N23"/>
      <c r="Q23"/>
      <c r="R23"/>
      <c r="U23" t="s">
        <v>773</v>
      </c>
      <c r="V23" s="36">
        <v>10</v>
      </c>
      <c r="W23" s="290"/>
      <c r="X23" s="77" t="s">
        <v>788</v>
      </c>
      <c r="Y23" s="319">
        <v>1761.1111111111111</v>
      </c>
      <c r="Z23" s="486">
        <v>1816.6666666666667</v>
      </c>
      <c r="AB23" s="319"/>
      <c r="AC23" s="486"/>
    </row>
    <row r="24" spans="1:54" s="1" customFormat="1" ht="15.9" customHeight="1">
      <c r="A24" t="s">
        <v>774</v>
      </c>
      <c r="B24" s="36">
        <v>15</v>
      </c>
      <c r="C24" s="69"/>
      <c r="D24" s="77" t="s">
        <v>789</v>
      </c>
      <c r="E24" s="330" t="s">
        <v>165</v>
      </c>
      <c r="F24" s="419">
        <f t="shared" si="2"/>
        <v>2080.5555555555557</v>
      </c>
      <c r="G24" s="419">
        <f t="shared" si="3"/>
        <v>1794.4444444444443</v>
      </c>
      <c r="H24" s="457"/>
      <c r="I24" s="458"/>
      <c r="J24" s="458"/>
      <c r="K24" s="457"/>
      <c r="L24" s="457"/>
      <c r="M24" s="457"/>
      <c r="N24" s="457"/>
      <c r="O24" s="458"/>
      <c r="P24" s="458"/>
      <c r="Q24"/>
      <c r="R24"/>
      <c r="U24" t="s">
        <v>774</v>
      </c>
      <c r="V24" s="36">
        <v>15</v>
      </c>
      <c r="W24" s="290"/>
      <c r="X24" s="77" t="s">
        <v>789</v>
      </c>
      <c r="Y24" s="319">
        <v>2080.5555555555557</v>
      </c>
      <c r="Z24" s="486">
        <v>1794.4444444444443</v>
      </c>
      <c r="AB24" s="319"/>
      <c r="AC24" s="486"/>
    </row>
    <row r="25" spans="1:54" s="1" customFormat="1" ht="15.9" customHeight="1">
      <c r="A25" t="s">
        <v>775</v>
      </c>
      <c r="B25" s="36">
        <v>20</v>
      </c>
      <c r="C25" s="69"/>
      <c r="D25" s="77" t="s">
        <v>790</v>
      </c>
      <c r="E25" s="330" t="s">
        <v>168</v>
      </c>
      <c r="F25" s="419">
        <f t="shared" si="2"/>
        <v>2689</v>
      </c>
      <c r="G25" s="419">
        <f t="shared" si="3"/>
        <v>1394.3333333333335</v>
      </c>
      <c r="H25" s="135"/>
      <c r="I25" s="135"/>
      <c r="J25" s="77"/>
      <c r="K25" s="135"/>
      <c r="L25" s="135"/>
      <c r="M25" s="135"/>
      <c r="N25" s="135"/>
      <c r="O25" s="135"/>
      <c r="P25" s="77"/>
      <c r="Q25"/>
      <c r="R25"/>
      <c r="U25" t="s">
        <v>775</v>
      </c>
      <c r="V25" s="36">
        <v>20</v>
      </c>
      <c r="W25" s="290"/>
      <c r="X25" s="77" t="s">
        <v>790</v>
      </c>
      <c r="Y25" s="319">
        <v>2689</v>
      </c>
      <c r="Z25" s="486">
        <v>1394.3333333333335</v>
      </c>
      <c r="AB25" s="319"/>
      <c r="AC25" s="486"/>
    </row>
    <row r="26" spans="1:54" s="1" customFormat="1" ht="15.9" customHeight="1">
      <c r="A26" t="s">
        <v>776</v>
      </c>
      <c r="B26" s="36">
        <v>25</v>
      </c>
      <c r="C26" s="69"/>
      <c r="D26" s="77" t="s">
        <v>791</v>
      </c>
      <c r="E26" s="330" t="s">
        <v>171</v>
      </c>
      <c r="F26" s="419">
        <f t="shared" si="2"/>
        <v>3108</v>
      </c>
      <c r="G26" s="419">
        <f t="shared" si="3"/>
        <v>1675.3333333333339</v>
      </c>
      <c r="H26" s="135"/>
      <c r="I26" s="135"/>
      <c r="J26" s="77"/>
      <c r="K26" s="135"/>
      <c r="L26" s="135"/>
      <c r="M26" s="135"/>
      <c r="N26" s="135"/>
      <c r="O26" s="135"/>
      <c r="P26" s="77"/>
      <c r="Q26"/>
      <c r="R26"/>
      <c r="U26" t="s">
        <v>776</v>
      </c>
      <c r="V26" s="36">
        <v>25</v>
      </c>
      <c r="W26" s="290"/>
      <c r="X26" s="77" t="s">
        <v>791</v>
      </c>
      <c r="Y26" s="319">
        <v>3108</v>
      </c>
      <c r="Z26" s="486">
        <v>1675.3333333333339</v>
      </c>
      <c r="AB26" s="319"/>
      <c r="AC26" s="486"/>
    </row>
    <row r="27" spans="1:54" s="1" customFormat="1" ht="15.9" customHeight="1">
      <c r="A27" t="s">
        <v>777</v>
      </c>
      <c r="B27" s="36">
        <v>30</v>
      </c>
      <c r="C27" s="69"/>
      <c r="D27" s="77" t="s">
        <v>792</v>
      </c>
      <c r="E27" s="330" t="s">
        <v>150</v>
      </c>
      <c r="F27" s="419">
        <f t="shared" si="2"/>
        <v>3676</v>
      </c>
      <c r="G27" s="419">
        <f t="shared" si="3"/>
        <v>1410.1111111111113</v>
      </c>
      <c r="H27" s="135"/>
      <c r="I27" s="135"/>
      <c r="J27" s="77"/>
      <c r="K27" s="135"/>
      <c r="L27" s="135"/>
      <c r="M27" s="135"/>
      <c r="N27" s="135"/>
      <c r="O27" s="135"/>
      <c r="P27" s="77"/>
      <c r="Q27"/>
      <c r="R27"/>
      <c r="U27" t="s">
        <v>777</v>
      </c>
      <c r="V27" s="36">
        <v>30</v>
      </c>
      <c r="W27" s="290"/>
      <c r="X27" s="77" t="s">
        <v>792</v>
      </c>
      <c r="Y27" s="319">
        <v>3676</v>
      </c>
      <c r="Z27" s="486">
        <v>1410.1111111111113</v>
      </c>
      <c r="AB27" s="319"/>
      <c r="AC27" s="486"/>
    </row>
    <row r="28" spans="1:54" s="1" customFormat="1" ht="15.9" customHeight="1">
      <c r="A28" t="s">
        <v>778</v>
      </c>
      <c r="B28" s="36">
        <v>40</v>
      </c>
      <c r="C28" s="69"/>
      <c r="D28" s="77" t="s">
        <v>793</v>
      </c>
      <c r="E28" s="330" t="s">
        <v>177</v>
      </c>
      <c r="F28" s="419">
        <f t="shared" si="2"/>
        <v>4238.8888888888887</v>
      </c>
      <c r="G28" s="419">
        <f t="shared" si="3"/>
        <v>1088.8888888888896</v>
      </c>
      <c r="H28" s="135"/>
      <c r="I28" s="135"/>
      <c r="J28" s="77"/>
      <c r="K28" s="135"/>
      <c r="L28" s="135"/>
      <c r="M28" s="135"/>
      <c r="N28" s="135"/>
      <c r="O28" s="135"/>
      <c r="P28" s="77"/>
      <c r="Q28"/>
      <c r="R28"/>
      <c r="U28" t="s">
        <v>778</v>
      </c>
      <c r="V28" s="36">
        <v>40</v>
      </c>
      <c r="W28" s="290"/>
      <c r="X28" s="77" t="s">
        <v>793</v>
      </c>
      <c r="Y28" s="319">
        <v>4238.8888888888887</v>
      </c>
      <c r="Z28" s="486">
        <v>1088.8888888888896</v>
      </c>
      <c r="AB28" s="319"/>
      <c r="AC28" s="486"/>
    </row>
    <row r="29" spans="1:54" s="1" customFormat="1" ht="15.9" customHeight="1">
      <c r="A29" t="s">
        <v>779</v>
      </c>
      <c r="B29" s="36">
        <v>50</v>
      </c>
      <c r="C29" s="69"/>
      <c r="D29" s="77" t="s">
        <v>794</v>
      </c>
      <c r="E29" s="330" t="s">
        <v>179</v>
      </c>
      <c r="F29" s="419">
        <f t="shared" si="2"/>
        <v>5275</v>
      </c>
      <c r="G29" s="95">
        <f t="shared" si="3"/>
        <v>693.99999999999909</v>
      </c>
      <c r="H29" s="135"/>
      <c r="I29" s="135"/>
      <c r="J29" s="77"/>
      <c r="K29" s="135"/>
      <c r="L29" s="135"/>
      <c r="M29" s="135"/>
      <c r="N29" s="135"/>
      <c r="O29" s="135"/>
      <c r="P29" s="77"/>
      <c r="Q29"/>
      <c r="R29"/>
      <c r="U29" t="s">
        <v>779</v>
      </c>
      <c r="V29" s="36">
        <v>50</v>
      </c>
      <c r="W29" s="290"/>
      <c r="X29" s="77" t="s">
        <v>794</v>
      </c>
      <c r="Y29" s="319">
        <v>5275</v>
      </c>
      <c r="Z29" s="486">
        <v>693.99999999999909</v>
      </c>
      <c r="AB29" s="319"/>
      <c r="AC29" s="486"/>
    </row>
    <row r="30" spans="1:54" s="1" customFormat="1" ht="15.9" customHeight="1">
      <c r="A30" s="459" t="s">
        <v>199</v>
      </c>
      <c r="B30" s="460"/>
      <c r="C30" s="461"/>
      <c r="D30" s="461"/>
      <c r="E30" s="461"/>
      <c r="F30" s="462"/>
      <c r="G30" s="457"/>
      <c r="H30"/>
      <c r="I30"/>
      <c r="J30"/>
      <c r="K30"/>
      <c r="L30"/>
      <c r="M30"/>
      <c r="N30"/>
      <c r="O30"/>
      <c r="P30"/>
      <c r="Q30" s="457"/>
      <c r="R30" s="457"/>
      <c r="S30" s="458"/>
      <c r="T30" s="458"/>
      <c r="U30" s="458"/>
      <c r="V30" s="458"/>
      <c r="W30" s="458"/>
      <c r="X30" s="458"/>
      <c r="Y30" s="458"/>
      <c r="Z30" s="290"/>
      <c r="AA30" s="290"/>
      <c r="AB30" s="290"/>
      <c r="AC30" s="290"/>
      <c r="AD30" s="290"/>
      <c r="AE30" s="290"/>
      <c r="AF30" s="290"/>
      <c r="AG30" s="290"/>
      <c r="AH30" s="290"/>
      <c r="AI30" s="290"/>
      <c r="AJ30" s="290"/>
      <c r="AK30" s="290"/>
      <c r="AL30" s="290"/>
      <c r="AM30" s="290"/>
      <c r="AN30" s="290"/>
    </row>
    <row r="31" spans="1:54" s="1" customFormat="1" ht="13.5" customHeight="1">
      <c r="A31" s="454" t="s">
        <v>59</v>
      </c>
      <c r="B31" s="455" t="s">
        <v>200</v>
      </c>
      <c r="C31" s="455"/>
      <c r="D31" s="455"/>
      <c r="E31" s="455"/>
      <c r="F31" s="113">
        <f>W31*B2</f>
        <v>389</v>
      </c>
      <c r="G31" s="135"/>
      <c r="H31"/>
      <c r="I31"/>
      <c r="J31"/>
      <c r="K31"/>
      <c r="L31"/>
      <c r="M31"/>
      <c r="N31"/>
      <c r="O31"/>
      <c r="P31"/>
      <c r="Q31" s="135"/>
      <c r="R31" s="135"/>
      <c r="S31" s="135"/>
      <c r="T31" s="77"/>
      <c r="U31" s="77" t="s">
        <v>59</v>
      </c>
      <c r="V31" s="77"/>
      <c r="W31" s="135">
        <v>389</v>
      </c>
      <c r="X31" s="77"/>
      <c r="Y31" s="77"/>
      <c r="AA31" s="77"/>
      <c r="AB31" s="77"/>
      <c r="AC31" s="77"/>
      <c r="AI31" s="290"/>
      <c r="AJ31" s="290"/>
      <c r="AK31" s="290"/>
      <c r="AL31" s="290"/>
      <c r="AM31" s="290"/>
      <c r="AN31" s="290"/>
      <c r="AO31" s="290"/>
      <c r="AP31" s="290"/>
      <c r="AQ31" s="290"/>
      <c r="AR31" s="290"/>
      <c r="AS31" s="290"/>
      <c r="AT31" s="290"/>
      <c r="AU31" s="290"/>
      <c r="AV31" s="290"/>
      <c r="AW31" s="290"/>
      <c r="AX31" s="290"/>
      <c r="AY31" s="290"/>
      <c r="AZ31" s="290"/>
      <c r="BA31" s="290"/>
      <c r="BB31" s="290"/>
    </row>
    <row r="32" spans="1:54" s="1" customFormat="1" ht="15" customHeight="1">
      <c r="A32" s="76" t="s">
        <v>201</v>
      </c>
      <c r="B32" s="77" t="s">
        <v>202</v>
      </c>
      <c r="C32" s="77"/>
      <c r="D32" s="77"/>
      <c r="E32" s="77"/>
      <c r="F32" s="419">
        <f>W32*B2</f>
        <v>475</v>
      </c>
      <c r="G32" s="135"/>
      <c r="H32"/>
      <c r="I32"/>
      <c r="J32"/>
      <c r="K32"/>
      <c r="L32"/>
      <c r="M32"/>
      <c r="N32"/>
      <c r="O32"/>
      <c r="P32"/>
      <c r="Q32" s="135"/>
      <c r="R32" s="135"/>
      <c r="S32" s="135"/>
      <c r="T32" s="77"/>
      <c r="U32" s="77" t="s">
        <v>201</v>
      </c>
      <c r="V32" s="77"/>
      <c r="W32" s="135">
        <v>475</v>
      </c>
      <c r="X32" s="77"/>
      <c r="Y32" s="77"/>
      <c r="AA32" s="77"/>
      <c r="AB32" s="77"/>
      <c r="AC32" s="77"/>
      <c r="AI32" s="290"/>
      <c r="AJ32" s="290"/>
      <c r="AK32" s="290"/>
      <c r="AL32" s="290"/>
      <c r="AM32" s="290"/>
      <c r="AN32" s="290"/>
      <c r="AO32" s="290"/>
      <c r="AP32" s="290"/>
      <c r="AQ32" s="290"/>
      <c r="AR32" s="290"/>
      <c r="AS32" s="290"/>
      <c r="AT32" s="290"/>
      <c r="AU32" s="290"/>
      <c r="AV32" s="290"/>
      <c r="AW32" s="290"/>
      <c r="AX32" s="290"/>
      <c r="AY32" s="290"/>
      <c r="AZ32" s="290"/>
      <c r="BA32" s="290"/>
      <c r="BB32" s="290"/>
    </row>
    <row r="33" spans="1:54" s="1" customFormat="1">
      <c r="A33" s="76" t="s">
        <v>203</v>
      </c>
      <c r="B33" s="77" t="s">
        <v>204</v>
      </c>
      <c r="C33" s="77"/>
      <c r="D33" s="77"/>
      <c r="E33" s="77"/>
      <c r="F33" s="419">
        <f>W33*B2</f>
        <v>521</v>
      </c>
      <c r="G33" s="135"/>
      <c r="H33"/>
      <c r="I33"/>
      <c r="J33"/>
      <c r="K33"/>
      <c r="L33"/>
      <c r="M33"/>
      <c r="N33"/>
      <c r="O33"/>
      <c r="P33"/>
      <c r="Q33" s="135"/>
      <c r="R33" s="135"/>
      <c r="S33" s="135"/>
      <c r="T33" s="77"/>
      <c r="U33" s="77" t="s">
        <v>203</v>
      </c>
      <c r="V33" s="77"/>
      <c r="W33" s="135">
        <v>521</v>
      </c>
      <c r="X33" s="77"/>
      <c r="Y33" s="77"/>
      <c r="AA33" s="77"/>
      <c r="AB33" s="77"/>
      <c r="AC33" s="77"/>
      <c r="AI33" s="290"/>
      <c r="AJ33" s="290"/>
      <c r="AK33" s="290"/>
      <c r="AL33" s="290"/>
      <c r="AM33" s="290"/>
      <c r="AN33" s="290"/>
      <c r="AO33" s="290"/>
      <c r="AP33" s="290"/>
      <c r="AQ33" s="290"/>
      <c r="AR33" s="290"/>
      <c r="AS33" s="290"/>
      <c r="AT33" s="290"/>
      <c r="AU33" s="290"/>
      <c r="AV33" s="290"/>
      <c r="AW33" s="290"/>
      <c r="AX33" s="290"/>
      <c r="AY33" s="290"/>
      <c r="AZ33" s="290"/>
      <c r="BA33" s="290"/>
      <c r="BB33" s="290"/>
    </row>
    <row r="34" spans="1:54" s="1" customFormat="1">
      <c r="A34" s="77" t="s">
        <v>205</v>
      </c>
      <c r="B34" s="77" t="s">
        <v>206</v>
      </c>
      <c r="C34" s="77"/>
      <c r="D34" s="77"/>
      <c r="E34" s="77"/>
      <c r="F34" s="419">
        <f>W34*B2</f>
        <v>616</v>
      </c>
      <c r="G34" s="135"/>
      <c r="H34"/>
      <c r="I34"/>
      <c r="J34"/>
      <c r="K34"/>
      <c r="L34"/>
      <c r="M34"/>
      <c r="N34"/>
      <c r="O34"/>
      <c r="P34"/>
      <c r="Q34" s="135"/>
      <c r="R34" s="135"/>
      <c r="S34" s="135"/>
      <c r="T34" s="77"/>
      <c r="U34" s="77" t="s">
        <v>205</v>
      </c>
      <c r="V34" s="77"/>
      <c r="W34" s="135">
        <v>616</v>
      </c>
      <c r="X34" s="77"/>
      <c r="Y34" s="77"/>
      <c r="AA34" s="77"/>
      <c r="AB34" s="77"/>
      <c r="AC34" s="77"/>
      <c r="AI34" s="290"/>
      <c r="AJ34" s="290"/>
      <c r="AK34" s="290"/>
      <c r="AL34" s="290"/>
      <c r="AM34" s="290"/>
      <c r="AN34" s="290"/>
      <c r="AO34" s="290"/>
      <c r="AP34" s="290"/>
      <c r="AQ34" s="290"/>
      <c r="AR34" s="290"/>
      <c r="AS34" s="290"/>
      <c r="AT34" s="290"/>
      <c r="AU34" s="290"/>
      <c r="AV34" s="290"/>
      <c r="AW34" s="290"/>
      <c r="AX34" s="290"/>
      <c r="AY34" s="290"/>
      <c r="AZ34" s="290"/>
      <c r="BA34" s="290"/>
      <c r="BB34" s="290"/>
    </row>
    <row r="35" spans="1:54" s="1" customFormat="1">
      <c r="A35" s="77" t="s">
        <v>207</v>
      </c>
      <c r="B35" s="77" t="s">
        <v>208</v>
      </c>
      <c r="C35" s="77"/>
      <c r="D35" s="77"/>
      <c r="E35" s="77"/>
      <c r="F35" s="419">
        <f>W35*B2</f>
        <v>475</v>
      </c>
      <c r="G35" s="135"/>
      <c r="H35"/>
      <c r="I35"/>
      <c r="J35"/>
      <c r="K35"/>
      <c r="L35"/>
      <c r="M35"/>
      <c r="N35"/>
      <c r="O35"/>
      <c r="P35"/>
      <c r="Q35" s="135"/>
      <c r="R35" s="135"/>
      <c r="S35" s="135"/>
      <c r="T35" s="77"/>
      <c r="U35" s="77" t="s">
        <v>207</v>
      </c>
      <c r="V35" s="77"/>
      <c r="W35" s="135">
        <v>475</v>
      </c>
      <c r="X35" s="77"/>
      <c r="Y35" s="77"/>
      <c r="AA35" s="77"/>
      <c r="AB35" s="77"/>
      <c r="AC35" s="77"/>
      <c r="AI35" s="290"/>
      <c r="AJ35" s="290"/>
      <c r="AK35" s="290"/>
      <c r="AL35" s="290"/>
      <c r="AM35" s="290"/>
      <c r="AN35" s="290"/>
      <c r="AO35" s="290"/>
      <c r="AP35" s="290"/>
      <c r="AQ35" s="290"/>
      <c r="AR35" s="290"/>
      <c r="AS35" s="290"/>
      <c r="AT35" s="290"/>
      <c r="AU35" s="290"/>
      <c r="AV35" s="290"/>
      <c r="AW35" s="290"/>
      <c r="AX35" s="290"/>
      <c r="AY35" s="290"/>
      <c r="AZ35" s="290"/>
      <c r="BA35" s="290"/>
      <c r="BB35" s="290"/>
    </row>
    <row r="36" spans="1:54">
      <c r="A36" s="456"/>
      <c r="B36" s="456"/>
      <c r="C36" s="456"/>
      <c r="D36" s="456"/>
      <c r="E36" s="456"/>
      <c r="F36" s="456"/>
    </row>
    <row r="50" spans="26:26">
      <c r="Z50">
        <v>0.1</v>
      </c>
    </row>
  </sheetData>
  <mergeCells count="1">
    <mergeCell ref="A1:D1"/>
  </mergeCells>
  <conditionalFormatting sqref="B3">
    <cfRule type="expression" dxfId="13" priority="4">
      <formula>$B$3="Yes"</formula>
    </cfRule>
    <cfRule type="expression" dxfId="12" priority="5">
      <formula>$P$7="Yes"</formula>
    </cfRule>
  </conditionalFormatting>
  <conditionalFormatting sqref="E11:E17">
    <cfRule type="expression" dxfId="11" priority="11">
      <formula>#REF!="Yes"</formula>
    </cfRule>
  </conditionalFormatting>
  <conditionalFormatting sqref="E21:E29">
    <cfRule type="expression" dxfId="10" priority="10">
      <formula>#REF!="Yes"</formula>
    </cfRule>
  </conditionalFormatting>
  <conditionalFormatting sqref="F9:G17">
    <cfRule type="expression" dxfId="9" priority="2">
      <formula>#REF!="Yes"</formula>
    </cfRule>
  </conditionalFormatting>
  <conditionalFormatting sqref="F19:G29">
    <cfRule type="expression" dxfId="8" priority="1">
      <formula>#REF!="Yes"</formula>
    </cfRule>
  </conditionalFormatting>
  <conditionalFormatting sqref="AM31:BB33">
    <cfRule type="expression" dxfId="7" priority="14">
      <formula>SEARCH(inputSD,$B32)</formula>
    </cfRule>
  </conditionalFormatting>
  <conditionalFormatting sqref="AM34:BB34">
    <cfRule type="expression" dxfId="6" priority="15">
      <formula>SEARCH(inputSD,$B36)</formula>
    </cfRule>
  </conditionalFormatting>
  <dataValidations count="1">
    <dataValidation type="list" allowBlank="1" showInputMessage="1" showErrorMessage="1" sqref="B3" xr:uid="{AF6FDE20-471E-4998-B011-0CABBBD355E4}">
      <formula1>$T$7:$T$8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5B1FE-3B6C-45B9-8D74-F4DED90677BC}">
  <sheetPr>
    <tabColor rgb="FFC00000"/>
  </sheetPr>
  <dimension ref="A1:S50"/>
  <sheetViews>
    <sheetView workbookViewId="0">
      <pane xSplit="8" ySplit="5" topLeftCell="I6" activePane="bottomRight" state="frozen"/>
      <selection pane="topRight" activeCell="H1" sqref="H1"/>
      <selection pane="bottomLeft" activeCell="A6" sqref="A6"/>
      <selection pane="bottomRight" activeCell="B2" sqref="B2"/>
    </sheetView>
  </sheetViews>
  <sheetFormatPr defaultRowHeight="14.4"/>
  <cols>
    <col min="1" max="1" width="14" customWidth="1"/>
    <col min="2" max="2" width="8" style="36" customWidth="1"/>
    <col min="3" max="3" width="18.44140625" customWidth="1"/>
    <col min="4" max="5" width="13.77734375" style="36" customWidth="1"/>
    <col min="6" max="6" width="19.33203125" style="36" customWidth="1"/>
    <col min="7" max="7" width="17.44140625" style="36" customWidth="1"/>
    <col min="8" max="8" width="17.44140625" style="36" hidden="1" customWidth="1"/>
    <col min="9" max="9" width="18.6640625" customWidth="1"/>
    <col min="10" max="10" width="8.77734375" customWidth="1"/>
    <col min="11" max="18" width="8.77734375" hidden="1" customWidth="1"/>
    <col min="19" max="19" width="10.6640625" customWidth="1"/>
  </cols>
  <sheetData>
    <row r="1" spans="1:17" ht="36.75" customHeight="1" thickBot="1">
      <c r="A1" s="673" t="s">
        <v>582</v>
      </c>
      <c r="B1" s="673"/>
      <c r="C1" s="673"/>
      <c r="D1" s="747" t="s">
        <v>954</v>
      </c>
      <c r="E1" s="747"/>
      <c r="F1" s="747"/>
      <c r="G1" s="747"/>
      <c r="H1" s="328"/>
    </row>
    <row r="2" spans="1:17" ht="17.25" customHeight="1" thickBot="1">
      <c r="A2" s="260" t="s">
        <v>0</v>
      </c>
      <c r="B2" s="322">
        <v>1</v>
      </c>
      <c r="C2" s="229"/>
      <c r="D2" s="329"/>
      <c r="E2" s="329"/>
      <c r="F2" s="329"/>
      <c r="G2" s="329"/>
      <c r="H2" s="329"/>
    </row>
    <row r="3" spans="1:17" ht="17.25" customHeight="1" thickBot="1">
      <c r="A3" s="260" t="s">
        <v>2</v>
      </c>
      <c r="B3" s="17" t="s">
        <v>3</v>
      </c>
      <c r="C3" s="229"/>
      <c r="D3" s="329"/>
      <c r="E3" s="329"/>
      <c r="F3" s="329"/>
      <c r="G3" s="329"/>
      <c r="H3" s="329"/>
    </row>
    <row r="4" spans="1:17" ht="25.8">
      <c r="A4" s="229"/>
      <c r="B4" s="323"/>
      <c r="C4" s="229"/>
      <c r="D4" s="328"/>
      <c r="F4" s="475" t="s">
        <v>809</v>
      </c>
      <c r="G4" s="335" t="s">
        <v>583</v>
      </c>
      <c r="H4" s="257" t="s">
        <v>220</v>
      </c>
    </row>
    <row r="5" spans="1:17" ht="47.25" customHeight="1" thickBot="1">
      <c r="A5" s="22" t="s">
        <v>40</v>
      </c>
      <c r="B5" s="91" t="s">
        <v>99</v>
      </c>
      <c r="C5" s="22" t="s">
        <v>41</v>
      </c>
      <c r="D5" s="337" t="s">
        <v>584</v>
      </c>
      <c r="E5" s="337" t="s">
        <v>586</v>
      </c>
      <c r="F5" s="278" t="s">
        <v>585</v>
      </c>
      <c r="G5" s="476" t="s">
        <v>587</v>
      </c>
      <c r="H5" s="278" t="s">
        <v>30</v>
      </c>
      <c r="K5" s="327">
        <v>0.1</v>
      </c>
      <c r="L5" s="22" t="s">
        <v>40</v>
      </c>
      <c r="M5" s="91" t="s">
        <v>99</v>
      </c>
      <c r="N5" s="22" t="s">
        <v>41</v>
      </c>
      <c r="O5" s="91" t="s">
        <v>42</v>
      </c>
      <c r="P5" s="278" t="s">
        <v>585</v>
      </c>
      <c r="Q5" s="278" t="s">
        <v>587</v>
      </c>
    </row>
    <row r="6" spans="1:17" ht="15.9" customHeight="1" thickTop="1">
      <c r="A6" s="321" t="s">
        <v>760</v>
      </c>
      <c r="B6" s="142"/>
      <c r="C6" s="143"/>
      <c r="D6" s="38"/>
      <c r="E6" s="128"/>
      <c r="F6" s="128"/>
      <c r="G6" s="128"/>
      <c r="H6" s="129"/>
      <c r="K6" t="s">
        <v>3</v>
      </c>
      <c r="L6" s="321" t="s">
        <v>588</v>
      </c>
      <c r="M6" s="142"/>
      <c r="N6" s="143"/>
      <c r="O6" s="38"/>
      <c r="P6" s="128"/>
      <c r="Q6" s="128"/>
    </row>
    <row r="7" spans="1:17" ht="15.9" customHeight="1">
      <c r="A7" s="398" t="s">
        <v>572</v>
      </c>
      <c r="B7" s="399"/>
      <c r="C7" s="400"/>
      <c r="D7" s="401"/>
      <c r="E7" s="402"/>
      <c r="F7" s="402"/>
      <c r="G7" s="402"/>
      <c r="H7" s="128"/>
      <c r="L7" s="398"/>
      <c r="M7" s="399"/>
      <c r="N7" s="400"/>
      <c r="O7" s="401"/>
      <c r="P7" s="402"/>
      <c r="Q7" s="402"/>
    </row>
    <row r="8" spans="1:17" ht="15.9" hidden="1" customHeight="1">
      <c r="A8" t="s">
        <v>589</v>
      </c>
      <c r="B8" s="36">
        <v>2</v>
      </c>
      <c r="C8" t="s">
        <v>590</v>
      </c>
      <c r="D8" s="36" t="s">
        <v>591</v>
      </c>
      <c r="E8" s="330" t="s">
        <v>592</v>
      </c>
      <c r="F8" s="330" t="str">
        <f t="shared" ref="F8:G16" si="0">IFERROR(P8*$B$2*IF($B$3="Yes",1+$K$5,1),P8)</f>
        <v>n/a</v>
      </c>
      <c r="G8" s="330">
        <f t="shared" si="0"/>
        <v>1592</v>
      </c>
      <c r="H8" s="330" t="e">
        <f>IFERROR(#REF!*$B$2*IF($B$3="Yes",1+$K$5,1),#REF!)</f>
        <v>#REF!</v>
      </c>
      <c r="K8" t="s">
        <v>14</v>
      </c>
      <c r="L8" t="s">
        <v>589</v>
      </c>
      <c r="M8" s="36">
        <v>2</v>
      </c>
      <c r="N8" t="s">
        <v>590</v>
      </c>
      <c r="O8" t="s">
        <v>591</v>
      </c>
      <c r="P8" s="319" t="s">
        <v>593</v>
      </c>
      <c r="Q8" s="319">
        <v>1592</v>
      </c>
    </row>
    <row r="9" spans="1:17" ht="15.9" hidden="1" customHeight="1">
      <c r="A9" t="s">
        <v>594</v>
      </c>
      <c r="B9" s="36">
        <v>3</v>
      </c>
      <c r="C9" t="s">
        <v>590</v>
      </c>
      <c r="D9" s="36" t="s">
        <v>595</v>
      </c>
      <c r="E9" s="330" t="s">
        <v>592</v>
      </c>
      <c r="F9" s="330" t="str">
        <f t="shared" si="0"/>
        <v>n/a</v>
      </c>
      <c r="G9" s="330">
        <f t="shared" si="0"/>
        <v>1865</v>
      </c>
      <c r="H9" s="330" t="e">
        <f>IFERROR(#REF!*$B$2*IF($B$3="Yes",1+$K$5,1),#REF!)</f>
        <v>#REF!</v>
      </c>
      <c r="L9" t="s">
        <v>594</v>
      </c>
      <c r="M9" s="36">
        <v>3</v>
      </c>
      <c r="N9" t="s">
        <v>590</v>
      </c>
      <c r="O9" t="s">
        <v>595</v>
      </c>
      <c r="P9" s="319" t="s">
        <v>593</v>
      </c>
      <c r="Q9" s="319">
        <v>1865</v>
      </c>
    </row>
    <row r="10" spans="1:17" ht="15.9" customHeight="1">
      <c r="A10" t="s">
        <v>596</v>
      </c>
      <c r="B10" s="36">
        <v>5</v>
      </c>
      <c r="C10" t="s">
        <v>590</v>
      </c>
      <c r="D10" s="403" t="s">
        <v>129</v>
      </c>
      <c r="E10" s="330" t="s">
        <v>116</v>
      </c>
      <c r="F10" s="330">
        <f t="shared" si="0"/>
        <v>1440</v>
      </c>
      <c r="G10" s="330">
        <f t="shared" si="0"/>
        <v>1600</v>
      </c>
      <c r="H10" s="330" t="e">
        <f>IFERROR(#REF!*$B$2*IF($B$3="Yes",1+$K$5,1),#REF!)</f>
        <v>#REF!</v>
      </c>
      <c r="L10" t="s">
        <v>596</v>
      </c>
      <c r="M10" s="36">
        <v>5</v>
      </c>
      <c r="N10" t="s">
        <v>590</v>
      </c>
      <c r="O10" t="s">
        <v>597</v>
      </c>
      <c r="P10" s="319">
        <v>1440</v>
      </c>
      <c r="Q10" s="319">
        <v>1600</v>
      </c>
    </row>
    <row r="11" spans="1:17" ht="15.9" customHeight="1">
      <c r="A11" t="s">
        <v>598</v>
      </c>
      <c r="B11" s="36">
        <v>7.5</v>
      </c>
      <c r="C11" t="s">
        <v>590</v>
      </c>
      <c r="D11" s="403" t="s">
        <v>599</v>
      </c>
      <c r="E11" s="330" t="s">
        <v>165</v>
      </c>
      <c r="F11" s="330">
        <f t="shared" si="0"/>
        <v>1707.3</v>
      </c>
      <c r="G11" s="330">
        <f t="shared" si="0"/>
        <v>1897</v>
      </c>
      <c r="H11" s="330" t="e">
        <f>IFERROR(#REF!*$B$2*IF($B$3="Yes",1+$K$5,1),#REF!)</f>
        <v>#REF!</v>
      </c>
      <c r="L11" t="s">
        <v>598</v>
      </c>
      <c r="M11" s="36">
        <v>7.5</v>
      </c>
      <c r="N11" t="s">
        <v>590</v>
      </c>
      <c r="O11" t="s">
        <v>600</v>
      </c>
      <c r="P11" s="319">
        <v>1707.3</v>
      </c>
      <c r="Q11" s="319">
        <v>1897</v>
      </c>
    </row>
    <row r="12" spans="1:17" ht="15.9" customHeight="1">
      <c r="A12" t="s">
        <v>601</v>
      </c>
      <c r="B12" s="36">
        <v>10</v>
      </c>
      <c r="C12" t="s">
        <v>590</v>
      </c>
      <c r="D12" s="403" t="s">
        <v>602</v>
      </c>
      <c r="E12" s="330" t="s">
        <v>168</v>
      </c>
      <c r="F12" s="330">
        <f t="shared" si="0"/>
        <v>1966.5</v>
      </c>
      <c r="G12" s="330">
        <f t="shared" si="0"/>
        <v>2185</v>
      </c>
      <c r="H12" s="330" t="e">
        <f>IFERROR(#REF!*$B$2*IF($B$3="Yes",1+$K$5,1),#REF!)</f>
        <v>#REF!</v>
      </c>
      <c r="L12" t="s">
        <v>601</v>
      </c>
      <c r="M12" s="36">
        <v>10</v>
      </c>
      <c r="N12" t="s">
        <v>590</v>
      </c>
      <c r="O12" t="s">
        <v>603</v>
      </c>
      <c r="P12" s="319">
        <v>1966.5</v>
      </c>
      <c r="Q12" s="319">
        <v>2185</v>
      </c>
    </row>
    <row r="13" spans="1:17" ht="15.9" customHeight="1">
      <c r="A13" t="s">
        <v>604</v>
      </c>
      <c r="B13" s="36">
        <v>15</v>
      </c>
      <c r="C13" t="s">
        <v>590</v>
      </c>
      <c r="D13" s="403" t="s">
        <v>605</v>
      </c>
      <c r="E13" s="330" t="s">
        <v>150</v>
      </c>
      <c r="F13" s="330">
        <f t="shared" si="0"/>
        <v>2457</v>
      </c>
      <c r="G13" s="330">
        <f t="shared" si="0"/>
        <v>2730</v>
      </c>
      <c r="H13" s="330" t="e">
        <f>IFERROR(#REF!*$B$2*IF($B$3="Yes",1+$K$5,1),#REF!)</f>
        <v>#REF!</v>
      </c>
      <c r="L13" t="s">
        <v>604</v>
      </c>
      <c r="M13" s="36">
        <v>15</v>
      </c>
      <c r="N13" t="s">
        <v>590</v>
      </c>
      <c r="O13" t="s">
        <v>606</v>
      </c>
      <c r="P13" s="319">
        <v>2457</v>
      </c>
      <c r="Q13" s="319">
        <v>2730</v>
      </c>
    </row>
    <row r="14" spans="1:17" ht="15.9" customHeight="1">
      <c r="A14" t="s">
        <v>607</v>
      </c>
      <c r="B14" s="36">
        <v>20</v>
      </c>
      <c r="C14" t="s">
        <v>590</v>
      </c>
      <c r="D14" s="403" t="s">
        <v>168</v>
      </c>
      <c r="E14" s="330" t="s">
        <v>177</v>
      </c>
      <c r="F14" s="330">
        <f t="shared" si="0"/>
        <v>2855.7000000000003</v>
      </c>
      <c r="G14" s="330">
        <f t="shared" si="0"/>
        <v>3173</v>
      </c>
      <c r="H14" s="330" t="e">
        <f>IFERROR(#REF!*$B$2*IF($B$3="Yes",1+$K$5,1),#REF!)</f>
        <v>#REF!</v>
      </c>
      <c r="L14" t="s">
        <v>607</v>
      </c>
      <c r="M14" s="36">
        <v>20</v>
      </c>
      <c r="N14" t="s">
        <v>590</v>
      </c>
      <c r="O14" t="s">
        <v>608</v>
      </c>
      <c r="P14" s="319">
        <v>2855.7000000000003</v>
      </c>
      <c r="Q14" s="319">
        <v>3173</v>
      </c>
    </row>
    <row r="15" spans="1:17" ht="15.9" customHeight="1">
      <c r="A15" t="s">
        <v>609</v>
      </c>
      <c r="B15" s="36">
        <v>25</v>
      </c>
      <c r="C15" t="s">
        <v>590</v>
      </c>
      <c r="D15" s="403" t="s">
        <v>171</v>
      </c>
      <c r="E15" s="330" t="s">
        <v>385</v>
      </c>
      <c r="F15" s="330">
        <f t="shared" si="0"/>
        <v>3550.5</v>
      </c>
      <c r="G15" s="330">
        <f t="shared" si="0"/>
        <v>3945</v>
      </c>
      <c r="H15" s="330" t="e">
        <f>IFERROR(#REF!*$B$2*IF($B$3="Yes",1+$K$5,1),#REF!)</f>
        <v>#REF!</v>
      </c>
      <c r="L15" t="s">
        <v>609</v>
      </c>
      <c r="M15" s="36">
        <v>25</v>
      </c>
      <c r="N15" t="s">
        <v>590</v>
      </c>
      <c r="O15" t="s">
        <v>610</v>
      </c>
      <c r="P15" s="319">
        <v>3550.5</v>
      </c>
      <c r="Q15" s="319">
        <v>3945</v>
      </c>
    </row>
    <row r="16" spans="1:17" ht="15.9" customHeight="1">
      <c r="A16" t="s">
        <v>611</v>
      </c>
      <c r="B16" s="36">
        <v>30</v>
      </c>
      <c r="C16" t="s">
        <v>590</v>
      </c>
      <c r="D16" s="403" t="s">
        <v>150</v>
      </c>
      <c r="E16" s="330" t="s">
        <v>181</v>
      </c>
      <c r="F16" s="330">
        <f t="shared" si="0"/>
        <v>4149</v>
      </c>
      <c r="G16" s="330">
        <f t="shared" si="0"/>
        <v>4610</v>
      </c>
      <c r="H16" s="330" t="e">
        <f>IFERROR(#REF!*$B$2*IF($B$3="Yes",1+$K$5,1),#REF!)</f>
        <v>#REF!</v>
      </c>
      <c r="L16" t="s">
        <v>611</v>
      </c>
      <c r="M16" s="36">
        <v>30</v>
      </c>
      <c r="N16" t="s">
        <v>590</v>
      </c>
      <c r="O16" t="s">
        <v>612</v>
      </c>
      <c r="P16" s="319">
        <v>4149</v>
      </c>
      <c r="Q16" s="319">
        <v>4610</v>
      </c>
    </row>
    <row r="17" spans="1:19" ht="15.9" hidden="1" customHeight="1">
      <c r="A17" s="398" t="s">
        <v>613</v>
      </c>
      <c r="B17" s="399"/>
      <c r="C17" s="483" t="s">
        <v>759</v>
      </c>
      <c r="D17" s="401"/>
      <c r="E17" s="402"/>
      <c r="F17" s="402"/>
      <c r="G17" s="402"/>
      <c r="H17" s="128"/>
      <c r="L17" s="398"/>
      <c r="M17" s="399"/>
      <c r="N17" s="400"/>
      <c r="O17" s="401"/>
      <c r="P17" s="402"/>
      <c r="Q17" s="402"/>
    </row>
    <row r="18" spans="1:19" ht="15.9" hidden="1" customHeight="1">
      <c r="A18" t="s">
        <v>614</v>
      </c>
      <c r="B18" s="36">
        <v>5</v>
      </c>
      <c r="C18" t="s">
        <v>615</v>
      </c>
      <c r="D18" s="403" t="s">
        <v>592</v>
      </c>
      <c r="E18" s="343" t="s">
        <v>129</v>
      </c>
      <c r="F18" s="330">
        <f t="shared" ref="F18:G21" si="1">IFERROR(P18*$B$2*IF($B$3="Yes",1+$K$5,1),P18)</f>
        <v>5671.8</v>
      </c>
      <c r="G18" s="330">
        <f t="shared" si="1"/>
        <v>6302</v>
      </c>
      <c r="H18" s="128"/>
      <c r="L18" t="s">
        <v>614</v>
      </c>
      <c r="M18" s="36">
        <v>5</v>
      </c>
      <c r="N18" t="s">
        <v>615</v>
      </c>
      <c r="O18" t="s">
        <v>612</v>
      </c>
      <c r="P18" s="319">
        <v>5671.8</v>
      </c>
      <c r="Q18" s="319">
        <v>6302</v>
      </c>
      <c r="S18" s="422"/>
    </row>
    <row r="19" spans="1:19" ht="15.9" hidden="1" customHeight="1">
      <c r="A19" t="s">
        <v>616</v>
      </c>
      <c r="B19" s="36">
        <v>7</v>
      </c>
      <c r="C19" t="s">
        <v>615</v>
      </c>
      <c r="D19" s="403" t="s">
        <v>592</v>
      </c>
      <c r="E19" s="343" t="s">
        <v>160</v>
      </c>
      <c r="F19" s="330">
        <f t="shared" si="1"/>
        <v>6398.1</v>
      </c>
      <c r="G19" s="330">
        <f t="shared" si="1"/>
        <v>7109</v>
      </c>
      <c r="H19" s="128"/>
      <c r="L19" t="s">
        <v>616</v>
      </c>
      <c r="M19" s="36">
        <v>7</v>
      </c>
      <c r="N19" t="s">
        <v>615</v>
      </c>
      <c r="O19" t="s">
        <v>612</v>
      </c>
      <c r="P19" s="319">
        <v>6398.1</v>
      </c>
      <c r="Q19" s="319">
        <v>7109</v>
      </c>
      <c r="S19" s="422"/>
    </row>
    <row r="20" spans="1:19" ht="15.9" hidden="1" customHeight="1">
      <c r="A20" t="s">
        <v>617</v>
      </c>
      <c r="B20" s="36">
        <v>10</v>
      </c>
      <c r="C20" t="s">
        <v>615</v>
      </c>
      <c r="D20" s="403" t="s">
        <v>592</v>
      </c>
      <c r="E20" s="343" t="s">
        <v>116</v>
      </c>
      <c r="F20" s="330">
        <f t="shared" si="1"/>
        <v>6840.9000000000005</v>
      </c>
      <c r="G20" s="330">
        <f t="shared" si="1"/>
        <v>7601</v>
      </c>
      <c r="H20" s="128"/>
      <c r="L20" t="s">
        <v>617</v>
      </c>
      <c r="M20" s="36">
        <v>10</v>
      </c>
      <c r="N20" t="s">
        <v>615</v>
      </c>
      <c r="O20" t="s">
        <v>612</v>
      </c>
      <c r="P20" s="319">
        <v>6840.9000000000005</v>
      </c>
      <c r="Q20" s="319">
        <v>7601</v>
      </c>
      <c r="S20" s="422"/>
    </row>
    <row r="21" spans="1:19" ht="15.9" hidden="1" customHeight="1">
      <c r="A21" t="s">
        <v>618</v>
      </c>
      <c r="B21" s="36">
        <v>15</v>
      </c>
      <c r="C21" t="s">
        <v>615</v>
      </c>
      <c r="D21" s="403" t="s">
        <v>592</v>
      </c>
      <c r="E21" s="343" t="s">
        <v>165</v>
      </c>
      <c r="F21" s="330">
        <f t="shared" si="1"/>
        <v>7690.5</v>
      </c>
      <c r="G21" s="330">
        <f t="shared" si="1"/>
        <v>8545</v>
      </c>
      <c r="H21" s="330" t="e">
        <f>IFERROR(#REF!*$B$2*IF($B$3="Yes",1+$K$5,1),#REF!)</f>
        <v>#REF!</v>
      </c>
      <c r="L21" t="s">
        <v>618</v>
      </c>
      <c r="M21" s="36">
        <v>15</v>
      </c>
      <c r="N21" t="s">
        <v>615</v>
      </c>
      <c r="O21" t="s">
        <v>612</v>
      </c>
      <c r="P21" s="319">
        <v>7690.5</v>
      </c>
      <c r="Q21" s="319">
        <v>8545</v>
      </c>
      <c r="S21" s="422"/>
    </row>
    <row r="22" spans="1:19" ht="15.9" customHeight="1">
      <c r="A22" s="398" t="s">
        <v>576</v>
      </c>
      <c r="B22" s="399"/>
      <c r="C22" s="400"/>
      <c r="D22" s="401"/>
      <c r="E22" s="402"/>
      <c r="F22" s="402"/>
      <c r="G22" s="402"/>
      <c r="H22" s="128"/>
      <c r="L22" s="398"/>
      <c r="M22" s="399"/>
      <c r="N22" s="400"/>
      <c r="O22" s="401"/>
      <c r="P22" s="402"/>
      <c r="Q22" s="402"/>
    </row>
    <row r="23" spans="1:19" ht="15.9" hidden="1" customHeight="1">
      <c r="A23" t="s">
        <v>619</v>
      </c>
      <c r="B23" s="36">
        <v>2</v>
      </c>
      <c r="C23" t="s">
        <v>620</v>
      </c>
      <c r="D23" s="36" t="s">
        <v>621</v>
      </c>
      <c r="E23" s="330" t="s">
        <v>592</v>
      </c>
      <c r="F23" s="330" t="str">
        <f t="shared" ref="F23:G44" si="2">IFERROR(P23*$B$2*IF($B$3="Yes",1+$K$5,1),P23)</f>
        <v>n/a</v>
      </c>
      <c r="G23" s="330">
        <f t="shared" si="2"/>
        <v>1579</v>
      </c>
      <c r="H23" s="330" t="e">
        <f>IFERROR(#REF!*$B$2*IF($B$3="Yes",1+$K$5,1),#REF!)</f>
        <v>#REF!</v>
      </c>
      <c r="L23" t="s">
        <v>619</v>
      </c>
      <c r="M23" s="36">
        <v>2</v>
      </c>
      <c r="N23" t="s">
        <v>620</v>
      </c>
      <c r="O23" t="s">
        <v>621</v>
      </c>
      <c r="P23" s="319" t="s">
        <v>593</v>
      </c>
      <c r="Q23" s="319">
        <v>1579</v>
      </c>
    </row>
    <row r="24" spans="1:19" ht="15.9" hidden="1" customHeight="1">
      <c r="A24" t="s">
        <v>622</v>
      </c>
      <c r="B24" s="36">
        <v>3</v>
      </c>
      <c r="C24" t="s">
        <v>620</v>
      </c>
      <c r="D24" s="36" t="s">
        <v>623</v>
      </c>
      <c r="E24" s="330" t="s">
        <v>592</v>
      </c>
      <c r="F24" s="330" t="str">
        <f t="shared" si="2"/>
        <v>n/a</v>
      </c>
      <c r="G24" s="330">
        <f t="shared" si="2"/>
        <v>1699</v>
      </c>
      <c r="H24" s="330" t="e">
        <f>IFERROR(#REF!*$B$2*IF($B$3="Yes",1+$K$5,1),#REF!)</f>
        <v>#REF!</v>
      </c>
      <c r="L24" t="s">
        <v>622</v>
      </c>
      <c r="M24" s="36">
        <v>3</v>
      </c>
      <c r="N24" t="s">
        <v>620</v>
      </c>
      <c r="O24" t="s">
        <v>623</v>
      </c>
      <c r="P24" s="319" t="s">
        <v>593</v>
      </c>
      <c r="Q24" s="319">
        <v>1699</v>
      </c>
    </row>
    <row r="25" spans="1:19" ht="15.9" customHeight="1">
      <c r="A25" t="s">
        <v>624</v>
      </c>
      <c r="B25" s="36">
        <v>5</v>
      </c>
      <c r="C25" t="s">
        <v>620</v>
      </c>
      <c r="D25" s="403" t="s">
        <v>625</v>
      </c>
      <c r="E25" s="343" t="s">
        <v>129</v>
      </c>
      <c r="F25" s="330">
        <f t="shared" si="2"/>
        <v>1438.2</v>
      </c>
      <c r="G25" s="330">
        <f t="shared" si="2"/>
        <v>1598</v>
      </c>
      <c r="H25" s="330" t="e">
        <f>IFERROR(#REF!*$B$2*IF($B$3="Yes",1+$K$5,1),#REF!)</f>
        <v>#REF!</v>
      </c>
      <c r="L25" t="s">
        <v>624</v>
      </c>
      <c r="M25" s="36">
        <v>5</v>
      </c>
      <c r="N25" t="s">
        <v>620</v>
      </c>
      <c r="O25" t="s">
        <v>626</v>
      </c>
      <c r="P25" s="319">
        <v>1438.2</v>
      </c>
      <c r="Q25" s="319">
        <v>1598</v>
      </c>
    </row>
    <row r="26" spans="1:19" ht="15.9" customHeight="1">
      <c r="A26" t="s">
        <v>627</v>
      </c>
      <c r="B26" s="36">
        <v>7.5</v>
      </c>
      <c r="C26" t="s">
        <v>620</v>
      </c>
      <c r="D26" s="403" t="s">
        <v>628</v>
      </c>
      <c r="E26" s="330" t="s">
        <v>160</v>
      </c>
      <c r="F26" s="330">
        <f t="shared" si="2"/>
        <v>1620</v>
      </c>
      <c r="G26" s="330">
        <f t="shared" si="2"/>
        <v>1800</v>
      </c>
      <c r="H26" s="330" t="e">
        <f>IFERROR(#REF!*$B$2*IF($B$3="Yes",1+$K$5,1),#REF!)</f>
        <v>#REF!</v>
      </c>
      <c r="L26" t="s">
        <v>627</v>
      </c>
      <c r="M26" s="36">
        <v>7.5</v>
      </c>
      <c r="N26" t="s">
        <v>620</v>
      </c>
      <c r="O26" t="s">
        <v>629</v>
      </c>
      <c r="P26" s="319">
        <v>1620</v>
      </c>
      <c r="Q26" s="319">
        <v>1800</v>
      </c>
    </row>
    <row r="27" spans="1:19" ht="15.9" customHeight="1">
      <c r="A27" t="s">
        <v>630</v>
      </c>
      <c r="B27" s="36">
        <v>10</v>
      </c>
      <c r="C27" t="s">
        <v>620</v>
      </c>
      <c r="D27" s="403" t="s">
        <v>129</v>
      </c>
      <c r="E27" s="330" t="s">
        <v>116</v>
      </c>
      <c r="F27" s="330">
        <f t="shared" si="2"/>
        <v>1786.5</v>
      </c>
      <c r="G27" s="330">
        <f t="shared" si="2"/>
        <v>1985</v>
      </c>
      <c r="H27" s="330" t="e">
        <f>IFERROR(#REF!*$B$2*IF($B$3="Yes",1+$K$5,1),#REF!)</f>
        <v>#REF!</v>
      </c>
      <c r="L27" t="s">
        <v>630</v>
      </c>
      <c r="M27" s="36">
        <v>10</v>
      </c>
      <c r="N27" t="s">
        <v>620</v>
      </c>
      <c r="O27" t="s">
        <v>597</v>
      </c>
      <c r="P27" s="319">
        <v>1786.5</v>
      </c>
      <c r="Q27" s="319">
        <v>1985</v>
      </c>
    </row>
    <row r="28" spans="1:19" ht="15.9" customHeight="1">
      <c r="A28" t="s">
        <v>631</v>
      </c>
      <c r="B28" s="36">
        <v>15</v>
      </c>
      <c r="C28" t="s">
        <v>620</v>
      </c>
      <c r="D28" s="403" t="s">
        <v>599</v>
      </c>
      <c r="E28" s="330" t="s">
        <v>165</v>
      </c>
      <c r="F28" s="330">
        <f t="shared" si="2"/>
        <v>2260.8000000000002</v>
      </c>
      <c r="G28" s="330">
        <f t="shared" si="2"/>
        <v>2512</v>
      </c>
      <c r="H28" s="330" t="e">
        <f>IFERROR(#REF!*$B$2*IF($B$3="Yes",1+$K$5,1),#REF!)</f>
        <v>#REF!</v>
      </c>
      <c r="L28" t="s">
        <v>631</v>
      </c>
      <c r="M28" s="36">
        <v>15</v>
      </c>
      <c r="N28" t="s">
        <v>620</v>
      </c>
      <c r="O28" t="s">
        <v>600</v>
      </c>
      <c r="P28" s="319">
        <v>2260.8000000000002</v>
      </c>
      <c r="Q28" s="319">
        <v>2512</v>
      </c>
    </row>
    <row r="29" spans="1:19" ht="15.9" customHeight="1">
      <c r="A29" t="s">
        <v>632</v>
      </c>
      <c r="B29" s="36">
        <v>20</v>
      </c>
      <c r="C29" t="s">
        <v>620</v>
      </c>
      <c r="D29" s="403" t="s">
        <v>602</v>
      </c>
      <c r="E29" s="330" t="s">
        <v>168</v>
      </c>
      <c r="F29" s="330">
        <f t="shared" si="2"/>
        <v>2846.7000000000003</v>
      </c>
      <c r="G29" s="330">
        <f t="shared" si="2"/>
        <v>3163</v>
      </c>
      <c r="H29" s="330" t="e">
        <f>IFERROR(#REF!*$B$2*IF($B$3="Yes",1+$K$5,1),#REF!)</f>
        <v>#REF!</v>
      </c>
      <c r="L29" t="s">
        <v>632</v>
      </c>
      <c r="M29" s="36">
        <v>20</v>
      </c>
      <c r="N29" t="s">
        <v>620</v>
      </c>
      <c r="O29" t="s">
        <v>603</v>
      </c>
      <c r="P29" s="319">
        <v>2846.7000000000003</v>
      </c>
      <c r="Q29" s="319">
        <v>3163</v>
      </c>
    </row>
    <row r="30" spans="1:19" ht="15.9" customHeight="1">
      <c r="A30" t="s">
        <v>633</v>
      </c>
      <c r="B30" s="36">
        <v>25</v>
      </c>
      <c r="C30" t="s">
        <v>620</v>
      </c>
      <c r="D30" s="403" t="s">
        <v>634</v>
      </c>
      <c r="E30" s="330" t="s">
        <v>171</v>
      </c>
      <c r="F30" s="330">
        <f t="shared" si="2"/>
        <v>3291.3</v>
      </c>
      <c r="G30" s="330">
        <f t="shared" si="2"/>
        <v>3657</v>
      </c>
      <c r="H30" s="330" t="e">
        <f>IFERROR(#REF!*$B$2*IF($B$3="Yes",1+$K$5,1),#REF!)</f>
        <v>#REF!</v>
      </c>
      <c r="L30" t="s">
        <v>633</v>
      </c>
      <c r="M30" s="36">
        <v>25</v>
      </c>
      <c r="N30" t="s">
        <v>620</v>
      </c>
      <c r="O30" t="s">
        <v>635</v>
      </c>
      <c r="P30" s="319">
        <v>3291.3</v>
      </c>
      <c r="Q30" s="319">
        <v>3657</v>
      </c>
    </row>
    <row r="31" spans="1:19" ht="15.9" customHeight="1">
      <c r="A31" t="s">
        <v>636</v>
      </c>
      <c r="B31" s="36">
        <v>30</v>
      </c>
      <c r="C31" t="s">
        <v>620</v>
      </c>
      <c r="D31" s="403" t="s">
        <v>605</v>
      </c>
      <c r="E31" s="330" t="s">
        <v>150</v>
      </c>
      <c r="F31" s="330">
        <f t="shared" si="2"/>
        <v>3892.5</v>
      </c>
      <c r="G31" s="330">
        <f t="shared" si="2"/>
        <v>4325</v>
      </c>
      <c r="H31" s="330" t="e">
        <f>IFERROR(#REF!*$B$2*IF($B$3="Yes",1+$K$5,1),#REF!)</f>
        <v>#REF!</v>
      </c>
      <c r="L31" t="s">
        <v>636</v>
      </c>
      <c r="M31" s="36">
        <v>30</v>
      </c>
      <c r="N31" t="s">
        <v>620</v>
      </c>
      <c r="O31" t="s">
        <v>606</v>
      </c>
      <c r="P31" s="319">
        <v>3892.5</v>
      </c>
      <c r="Q31" s="319">
        <v>4325</v>
      </c>
    </row>
    <row r="32" spans="1:19" ht="15.9" customHeight="1">
      <c r="A32" t="s">
        <v>637</v>
      </c>
      <c r="B32" s="36">
        <v>40</v>
      </c>
      <c r="C32" t="s">
        <v>620</v>
      </c>
      <c r="D32" s="403" t="s">
        <v>168</v>
      </c>
      <c r="E32" s="330" t="s">
        <v>177</v>
      </c>
      <c r="F32" s="330">
        <f t="shared" si="2"/>
        <v>4783.5</v>
      </c>
      <c r="G32" s="330">
        <f t="shared" si="2"/>
        <v>5315</v>
      </c>
      <c r="H32" s="330" t="e">
        <f>IFERROR(#REF!*$B$2*IF($B$3="Yes",1+$K$5,1),#REF!)</f>
        <v>#REF!</v>
      </c>
      <c r="L32" t="s">
        <v>637</v>
      </c>
      <c r="M32" s="36">
        <v>40</v>
      </c>
      <c r="N32" t="s">
        <v>620</v>
      </c>
      <c r="O32" t="s">
        <v>608</v>
      </c>
      <c r="P32" s="319">
        <v>4783.5</v>
      </c>
      <c r="Q32" s="319">
        <v>5315</v>
      </c>
    </row>
    <row r="33" spans="1:17" ht="15.9" customHeight="1">
      <c r="A33" t="s">
        <v>638</v>
      </c>
      <c r="B33" s="36">
        <v>50</v>
      </c>
      <c r="C33" t="s">
        <v>620</v>
      </c>
      <c r="D33" s="403" t="s">
        <v>639</v>
      </c>
      <c r="E33" s="330" t="s">
        <v>179</v>
      </c>
      <c r="F33" s="330">
        <f t="shared" si="2"/>
        <v>5983.2</v>
      </c>
      <c r="G33" s="330">
        <f t="shared" si="2"/>
        <v>6648</v>
      </c>
      <c r="H33" s="330" t="e">
        <f>IFERROR(#REF!*$B$2*IF($B$3="Yes",1+$K$5,1),#REF!)</f>
        <v>#REF!</v>
      </c>
      <c r="L33" t="s">
        <v>638</v>
      </c>
      <c r="M33" s="36">
        <v>50</v>
      </c>
      <c r="N33" t="s">
        <v>620</v>
      </c>
      <c r="O33" t="s">
        <v>640</v>
      </c>
      <c r="P33" s="319">
        <v>5983.2</v>
      </c>
      <c r="Q33" s="319">
        <v>6648</v>
      </c>
    </row>
    <row r="34" spans="1:17" ht="15.9" customHeight="1">
      <c r="A34" t="s">
        <v>641</v>
      </c>
      <c r="B34" s="36">
        <v>60</v>
      </c>
      <c r="C34" t="s">
        <v>620</v>
      </c>
      <c r="D34" s="403" t="s">
        <v>150</v>
      </c>
      <c r="E34" s="330" t="s">
        <v>181</v>
      </c>
      <c r="F34" s="330">
        <f t="shared" si="2"/>
        <v>6937.2</v>
      </c>
      <c r="G34" s="330">
        <f t="shared" si="2"/>
        <v>7708</v>
      </c>
      <c r="H34" s="330" t="e">
        <f>IFERROR(#REF!*$B$2*IF($B$3="Yes",1+$K$5,1),#REF!)</f>
        <v>#REF!</v>
      </c>
      <c r="L34" t="s">
        <v>641</v>
      </c>
      <c r="M34" s="36">
        <v>60</v>
      </c>
      <c r="N34" t="s">
        <v>620</v>
      </c>
      <c r="O34" t="s">
        <v>612</v>
      </c>
      <c r="P34" s="319">
        <v>6937.2</v>
      </c>
      <c r="Q34" s="319">
        <v>7708</v>
      </c>
    </row>
    <row r="35" spans="1:17" ht="15.9" customHeight="1">
      <c r="A35" t="s">
        <v>642</v>
      </c>
      <c r="B35" s="36">
        <v>75</v>
      </c>
      <c r="C35" t="s">
        <v>620</v>
      </c>
      <c r="D35" s="403" t="s">
        <v>643</v>
      </c>
      <c r="E35" s="330" t="s">
        <v>183</v>
      </c>
      <c r="F35" s="330">
        <f t="shared" si="2"/>
        <v>7697.7</v>
      </c>
      <c r="G35" s="330">
        <f t="shared" si="2"/>
        <v>8553</v>
      </c>
      <c r="H35" s="330" t="e">
        <f>IFERROR(#REF!*$B$2*IF($B$3="Yes",1+$K$5,1),#REF!)</f>
        <v>#REF!</v>
      </c>
      <c r="L35" t="s">
        <v>642</v>
      </c>
      <c r="M35" s="36">
        <v>75</v>
      </c>
      <c r="N35" t="s">
        <v>620</v>
      </c>
      <c r="O35" t="s">
        <v>644</v>
      </c>
      <c r="P35" s="319">
        <v>7697.7</v>
      </c>
      <c r="Q35" s="319">
        <v>8553</v>
      </c>
    </row>
    <row r="36" spans="1:17" ht="15.9" customHeight="1">
      <c r="A36" t="s">
        <v>645</v>
      </c>
      <c r="B36" s="36">
        <v>100</v>
      </c>
      <c r="C36" t="s">
        <v>620</v>
      </c>
      <c r="D36" s="403" t="s">
        <v>646</v>
      </c>
      <c r="E36" s="330" t="s">
        <v>186</v>
      </c>
      <c r="F36" s="330">
        <f t="shared" si="2"/>
        <v>8958.6</v>
      </c>
      <c r="G36" s="330">
        <f t="shared" si="2"/>
        <v>9954</v>
      </c>
      <c r="H36" s="330" t="e">
        <f>IFERROR(#REF!*$B$2*IF($B$3="Yes",1+$K$5,1),#REF!)</f>
        <v>#REF!</v>
      </c>
      <c r="L36" t="s">
        <v>645</v>
      </c>
      <c r="M36" s="36">
        <v>100</v>
      </c>
      <c r="N36" t="s">
        <v>620</v>
      </c>
      <c r="O36" t="s">
        <v>647</v>
      </c>
      <c r="P36" s="319">
        <v>8958.6</v>
      </c>
      <c r="Q36" s="319">
        <v>9954</v>
      </c>
    </row>
    <row r="37" spans="1:17" ht="15.9" customHeight="1">
      <c r="A37" t="s">
        <v>648</v>
      </c>
      <c r="B37" s="36">
        <v>125</v>
      </c>
      <c r="C37" t="s">
        <v>620</v>
      </c>
      <c r="D37" s="403" t="s">
        <v>649</v>
      </c>
      <c r="E37" s="330" t="s">
        <v>348</v>
      </c>
      <c r="F37" s="330">
        <f t="shared" si="2"/>
        <v>13087.800000000001</v>
      </c>
      <c r="G37" s="330">
        <f t="shared" si="2"/>
        <v>14542</v>
      </c>
      <c r="H37" s="330" t="e">
        <f>IFERROR(#REF!*$B$2*IF($B$3="Yes",1+$K$5,1),#REF!)</f>
        <v>#REF!</v>
      </c>
      <c r="L37" t="s">
        <v>648</v>
      </c>
      <c r="M37" s="36">
        <v>125</v>
      </c>
      <c r="N37" t="s">
        <v>620</v>
      </c>
      <c r="O37" t="s">
        <v>650</v>
      </c>
      <c r="P37" s="319">
        <v>13087.800000000001</v>
      </c>
      <c r="Q37" s="319">
        <v>14542</v>
      </c>
    </row>
    <row r="38" spans="1:17" ht="15.9" customHeight="1">
      <c r="A38" t="s">
        <v>651</v>
      </c>
      <c r="B38" s="36">
        <v>150</v>
      </c>
      <c r="C38" t="s">
        <v>620</v>
      </c>
      <c r="D38" s="403" t="s">
        <v>652</v>
      </c>
      <c r="E38" s="330" t="s">
        <v>350</v>
      </c>
      <c r="F38" s="330">
        <f t="shared" si="2"/>
        <v>13532.4</v>
      </c>
      <c r="G38" s="330">
        <f t="shared" si="2"/>
        <v>15036</v>
      </c>
      <c r="H38" s="330" t="e">
        <f>IFERROR(#REF!*$B$2*IF($B$3="Yes",1+$K$5,1),#REF!)</f>
        <v>#REF!</v>
      </c>
      <c r="L38" t="s">
        <v>651</v>
      </c>
      <c r="M38" s="36">
        <v>150</v>
      </c>
      <c r="N38" t="s">
        <v>620</v>
      </c>
      <c r="O38" t="s">
        <v>653</v>
      </c>
      <c r="P38" s="319">
        <v>13532.4</v>
      </c>
      <c r="Q38" s="319">
        <v>15036</v>
      </c>
    </row>
    <row r="39" spans="1:17" ht="15.9" customHeight="1">
      <c r="A39" t="s">
        <v>654</v>
      </c>
      <c r="B39" s="36">
        <v>200</v>
      </c>
      <c r="C39" t="s">
        <v>620</v>
      </c>
      <c r="D39" s="403" t="s">
        <v>655</v>
      </c>
      <c r="E39" s="330" t="s">
        <v>434</v>
      </c>
      <c r="F39" s="330">
        <f t="shared" si="2"/>
        <v>17401.5</v>
      </c>
      <c r="G39" s="330">
        <f t="shared" si="2"/>
        <v>19335</v>
      </c>
      <c r="H39" s="330" t="e">
        <f>IFERROR(#REF!*$B$2*IF($B$3="Yes",1+$K$5,1),#REF!)</f>
        <v>#REF!</v>
      </c>
      <c r="L39" t="s">
        <v>654</v>
      </c>
      <c r="M39" s="36">
        <v>200</v>
      </c>
      <c r="N39" t="s">
        <v>620</v>
      </c>
      <c r="O39" t="s">
        <v>656</v>
      </c>
      <c r="P39" s="319">
        <v>17401.5</v>
      </c>
      <c r="Q39" s="319">
        <v>19335</v>
      </c>
    </row>
    <row r="40" spans="1:17" ht="15.9" customHeight="1">
      <c r="A40" t="s">
        <v>657</v>
      </c>
      <c r="B40" s="36">
        <v>250</v>
      </c>
      <c r="C40" t="s">
        <v>620</v>
      </c>
      <c r="D40" s="403" t="s">
        <v>658</v>
      </c>
      <c r="E40" s="330" t="s">
        <v>436</v>
      </c>
      <c r="F40" s="330">
        <f t="shared" si="2"/>
        <v>22689</v>
      </c>
      <c r="G40" s="330">
        <f t="shared" si="2"/>
        <v>25210</v>
      </c>
      <c r="H40" s="330" t="e">
        <f>IFERROR(#REF!*$B$2*IF($B$3="Yes",1+$K$5,1),#REF!)</f>
        <v>#REF!</v>
      </c>
      <c r="L40" t="s">
        <v>657</v>
      </c>
      <c r="M40" s="36">
        <v>250</v>
      </c>
      <c r="N40" t="s">
        <v>620</v>
      </c>
      <c r="O40" t="s">
        <v>659</v>
      </c>
      <c r="P40" s="319">
        <v>22689</v>
      </c>
      <c r="Q40" s="319">
        <v>25210</v>
      </c>
    </row>
    <row r="41" spans="1:17" ht="15.9" customHeight="1">
      <c r="A41" t="s">
        <v>660</v>
      </c>
      <c r="B41" s="36">
        <v>300</v>
      </c>
      <c r="C41" t="s">
        <v>620</v>
      </c>
      <c r="D41" s="403" t="s">
        <v>661</v>
      </c>
      <c r="E41" s="330" t="s">
        <v>662</v>
      </c>
      <c r="F41" s="330">
        <f t="shared" si="2"/>
        <v>27412.2</v>
      </c>
      <c r="G41" s="330">
        <f t="shared" si="2"/>
        <v>30458</v>
      </c>
      <c r="H41" s="330" t="e">
        <f>IFERROR(#REF!*$B$2*IF($B$3="Yes",1+$K$5,1),#REF!)</f>
        <v>#REF!</v>
      </c>
      <c r="L41" t="s">
        <v>660</v>
      </c>
      <c r="M41" s="36">
        <v>300</v>
      </c>
      <c r="N41" t="s">
        <v>620</v>
      </c>
      <c r="O41" t="s">
        <v>663</v>
      </c>
      <c r="P41" s="319">
        <v>27412.2</v>
      </c>
      <c r="Q41" s="319">
        <v>30458</v>
      </c>
    </row>
    <row r="42" spans="1:17" ht="15.9" customHeight="1">
      <c r="A42" t="s">
        <v>664</v>
      </c>
      <c r="B42" s="36">
        <v>350</v>
      </c>
      <c r="C42" t="s">
        <v>620</v>
      </c>
      <c r="D42" s="403" t="s">
        <v>665</v>
      </c>
      <c r="E42" s="330" t="s">
        <v>440</v>
      </c>
      <c r="F42" s="330">
        <f t="shared" si="2"/>
        <v>28280.7</v>
      </c>
      <c r="G42" s="330">
        <f t="shared" si="2"/>
        <v>31423</v>
      </c>
      <c r="H42" s="330" t="e">
        <f>IFERROR(#REF!*$B$2*IF($B$3="Yes",1+$K$5,1),#REF!)</f>
        <v>#REF!</v>
      </c>
      <c r="L42" t="s">
        <v>664</v>
      </c>
      <c r="M42" s="36">
        <v>350</v>
      </c>
      <c r="N42" t="s">
        <v>620</v>
      </c>
      <c r="O42" t="s">
        <v>666</v>
      </c>
      <c r="P42" s="319">
        <v>28280.7</v>
      </c>
      <c r="Q42" s="319">
        <v>31423</v>
      </c>
    </row>
    <row r="43" spans="1:17" ht="15.9" customHeight="1">
      <c r="A43" t="s">
        <v>667</v>
      </c>
      <c r="B43" s="36">
        <v>400</v>
      </c>
      <c r="C43" t="s">
        <v>620</v>
      </c>
      <c r="D43" s="403" t="s">
        <v>668</v>
      </c>
      <c r="E43" s="330" t="s">
        <v>442</v>
      </c>
      <c r="F43" s="330">
        <f t="shared" si="2"/>
        <v>28969.200000000001</v>
      </c>
      <c r="G43" s="330">
        <f t="shared" si="2"/>
        <v>32188</v>
      </c>
      <c r="H43" s="330" t="e">
        <f>IFERROR(#REF!*$B$2*IF($B$3="Yes",1+$K$5,1),#REF!)</f>
        <v>#REF!</v>
      </c>
      <c r="L43" t="s">
        <v>667</v>
      </c>
      <c r="M43" s="36">
        <v>400</v>
      </c>
      <c r="N43" t="s">
        <v>620</v>
      </c>
      <c r="O43" t="s">
        <v>669</v>
      </c>
      <c r="P43" s="319">
        <v>28969.200000000001</v>
      </c>
      <c r="Q43" s="319">
        <v>32188</v>
      </c>
    </row>
    <row r="44" spans="1:17" ht="15.9" customHeight="1">
      <c r="A44" t="s">
        <v>670</v>
      </c>
      <c r="B44" s="36">
        <v>500</v>
      </c>
      <c r="C44" t="s">
        <v>620</v>
      </c>
      <c r="D44" s="403" t="s">
        <v>671</v>
      </c>
      <c r="E44" s="330" t="s">
        <v>444</v>
      </c>
      <c r="F44" s="330">
        <f t="shared" si="2"/>
        <v>50033.700000000004</v>
      </c>
      <c r="G44" s="330">
        <f t="shared" si="2"/>
        <v>55593</v>
      </c>
      <c r="H44" s="330"/>
      <c r="I44" s="444" t="s">
        <v>672</v>
      </c>
      <c r="L44" t="s">
        <v>670</v>
      </c>
      <c r="M44" s="36">
        <v>400</v>
      </c>
      <c r="N44" t="s">
        <v>620</v>
      </c>
      <c r="O44" s="36" t="s">
        <v>669</v>
      </c>
      <c r="P44" s="319">
        <v>50033.700000000004</v>
      </c>
      <c r="Q44" s="319">
        <v>55593</v>
      </c>
    </row>
    <row r="45" spans="1:17">
      <c r="A45" s="86" t="s">
        <v>199</v>
      </c>
      <c r="B45" s="132"/>
      <c r="C45" s="87"/>
      <c r="D45" s="331"/>
      <c r="E45" s="331"/>
      <c r="F45" s="331"/>
      <c r="G45" s="331"/>
      <c r="H45" s="332"/>
      <c r="L45" s="86" t="s">
        <v>199</v>
      </c>
      <c r="M45" s="132"/>
      <c r="N45" s="87"/>
      <c r="O45" s="87"/>
      <c r="P45" s="87"/>
      <c r="Q45" s="87"/>
    </row>
    <row r="46" spans="1:17">
      <c r="A46" s="77" t="s">
        <v>59</v>
      </c>
      <c r="B46" s="662" t="s">
        <v>244</v>
      </c>
      <c r="C46" s="662"/>
      <c r="D46" s="662"/>
      <c r="E46" s="330"/>
      <c r="F46" s="330">
        <f>DXL!P46</f>
        <v>389</v>
      </c>
      <c r="G46" s="69"/>
      <c r="H46" s="69"/>
      <c r="L46" s="273" t="s">
        <v>59</v>
      </c>
      <c r="M46" s="745" t="s">
        <v>244</v>
      </c>
      <c r="N46" s="745"/>
      <c r="O46" s="745"/>
      <c r="P46" s="324">
        <v>389</v>
      </c>
      <c r="Q46" s="324"/>
    </row>
    <row r="47" spans="1:17">
      <c r="A47" s="77" t="s">
        <v>201</v>
      </c>
      <c r="B47" s="662" t="s">
        <v>202</v>
      </c>
      <c r="C47" s="662"/>
      <c r="D47" s="662"/>
      <c r="E47" s="330"/>
      <c r="F47" s="330">
        <f>IFERROR(P47*$B$3*IF($B$4="Yes",1+$Z$1,1),P47)</f>
        <v>475</v>
      </c>
      <c r="G47" s="69"/>
      <c r="H47" s="69"/>
      <c r="L47" s="275" t="s">
        <v>201</v>
      </c>
      <c r="M47" s="746" t="s">
        <v>202</v>
      </c>
      <c r="N47" s="746"/>
      <c r="O47" s="746"/>
      <c r="P47" s="325">
        <v>475</v>
      </c>
      <c r="Q47" s="325"/>
    </row>
    <row r="48" spans="1:17">
      <c r="A48" s="77" t="s">
        <v>203</v>
      </c>
      <c r="B48" s="662" t="s">
        <v>204</v>
      </c>
      <c r="C48" s="662"/>
      <c r="D48" s="662"/>
      <c r="E48" s="330"/>
      <c r="F48" s="330">
        <f>IFERROR(P48*$B$3*IF($B$4="Yes",1+$Z$1,1),P48)</f>
        <v>521</v>
      </c>
      <c r="G48" s="69"/>
      <c r="H48" s="69"/>
      <c r="L48" s="273" t="s">
        <v>203</v>
      </c>
      <c r="M48" s="745" t="s">
        <v>204</v>
      </c>
      <c r="N48" s="745"/>
      <c r="O48" s="745"/>
      <c r="P48" s="324">
        <v>521</v>
      </c>
      <c r="Q48" s="324"/>
    </row>
    <row r="49" spans="1:17">
      <c r="A49" s="77" t="s">
        <v>205</v>
      </c>
      <c r="B49" s="662" t="s">
        <v>206</v>
      </c>
      <c r="C49" s="662"/>
      <c r="D49" s="662"/>
      <c r="E49" s="330"/>
      <c r="F49" s="330">
        <f>IFERROR(P49*$B$3*IF($B$4="Yes",1+$Z$1,1),P49)</f>
        <v>616</v>
      </c>
      <c r="G49" s="69"/>
      <c r="H49" s="69"/>
      <c r="L49" s="77" t="s">
        <v>205</v>
      </c>
      <c r="M49" s="662" t="s">
        <v>206</v>
      </c>
      <c r="N49" s="662"/>
      <c r="O49" s="662"/>
      <c r="P49" s="326">
        <v>616</v>
      </c>
      <c r="Q49" s="326"/>
    </row>
    <row r="50" spans="1:17">
      <c r="A50" s="77" t="s">
        <v>209</v>
      </c>
      <c r="B50" s="662" t="s">
        <v>210</v>
      </c>
      <c r="C50" s="662"/>
      <c r="D50" s="662"/>
      <c r="E50" s="330"/>
      <c r="F50" s="330">
        <f>IFERROR(P50*$B$3*IF($B$4="Yes",1+$Z$1,1),P50)</f>
        <v>312</v>
      </c>
      <c r="G50" s="69"/>
      <c r="H50" s="69"/>
      <c r="L50" s="273" t="s">
        <v>209</v>
      </c>
      <c r="M50" s="745" t="s">
        <v>210</v>
      </c>
      <c r="N50" s="745"/>
      <c r="O50" s="745"/>
      <c r="P50" s="324">
        <v>312</v>
      </c>
      <c r="Q50" s="324"/>
    </row>
  </sheetData>
  <mergeCells count="12">
    <mergeCell ref="B49:D49"/>
    <mergeCell ref="M49:O49"/>
    <mergeCell ref="B50:D50"/>
    <mergeCell ref="M50:O50"/>
    <mergeCell ref="A1:C1"/>
    <mergeCell ref="B46:D46"/>
    <mergeCell ref="M46:O46"/>
    <mergeCell ref="B47:D47"/>
    <mergeCell ref="M47:O47"/>
    <mergeCell ref="B48:D48"/>
    <mergeCell ref="M48:O48"/>
    <mergeCell ref="D1:G1"/>
  </mergeCells>
  <conditionalFormatting sqref="E8:H16 E18:G20 E21:H21 E23:H44">
    <cfRule type="expression" dxfId="5" priority="1">
      <formula>$B$3="Yes"</formula>
    </cfRule>
  </conditionalFormatting>
  <dataValidations count="1">
    <dataValidation type="list" allowBlank="1" showInputMessage="1" showErrorMessage="1" sqref="B3" xr:uid="{FD859E3F-EC4D-4230-B3BC-769B686502ED}">
      <formula1>$K$6:$K$8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9 2 q R W A 7 c E 7 + k A A A A 9 g A A A B I A H A B D b 2 5 m a W c v U G F j a 2 F n Z S 5 4 b W w g o h g A K K A U A A A A A A A A A A A A A A A A A A A A A A A A A A A A h Y + x D o I w F E V / h X S n h T p g y K M M r p K Y E I 1 r U y o 2 w s P Q Y v k 3 B z / J X x C j q J v j P f c M 9 9 6 v N 8 j H t g k u u r e m w 4 z E N C K B R t V V B u u M D O 4 Q L k k u Y C P V S d Y 6 m G S 0 6 W i r j B y d O 6 e M e e + p X 9 C u r x m P o p j t i 3 W p j r q V 5 C O b / 3 J o 0 D q J S h M B u 9 c Y w W n M E 8 q T h E b A Z g i F w a / A p 7 3 P 9 g f C a m j c 0 G u h M d y W w O Y I 7 P 1 B P A B Q S w M E F A A C A A g A 9 2 q R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d q k V g o i k e 4 D g A A A B E A A A A T A B w A R m 9 y b X V s Y X M v U 2 V j d G l v b j E u b S C i G A A o o B Q A A A A A A A A A A A A A A A A A A A A A A A A A A A A r T k 0 u y c z P U w i G 0 I b W A F B L A Q I t A B Q A A g A I A P d q k V g O 3 B O / p A A A A P Y A A A A S A A A A A A A A A A A A A A A A A A A A A A B D b 2 5 m a W c v U G F j a 2 F n Z S 5 4 b W x Q S w E C L Q A U A A I A C A D 3 a p F Y D 8 r p q 6 Q A A A D p A A A A E w A A A A A A A A A A A A A A A A D w A A A A W 0 N v b n R l b n R f V H l w Z X N d L n h t b F B L A Q I t A B Q A A g A I A P d q k V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P E K f S w H F q Q a e 1 k e Q x q 8 a 2 A A A A A A I A A A A A A A N m A A D A A A A A E A A A A C F o q c 5 E Q E E 2 I d 4 X 3 Y T S m A M A A A A A B I A A A K A A A A A Q A A A A L c t C u R I u y G J H E p R a y d G N b V A A A A D Q b + p Z E k + x O l t F B F f v m r M J m p z U A m a W v Y d Q I J o a J T o W 3 I H / m f 5 5 7 t 6 D 2 h b r h I y 1 8 P A d 3 z j I Y S / V K / l L t 5 M u 1 T C H N 5 v a q R i a 9 D f + h i S B z o b r 8 h Q A A A C 2 k r V 9 T 9 Y O T 5 + D Z u K v 1 W Q N r H E 8 O g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EF406B1E562B4DBDC99FB68A1F621E" ma:contentTypeVersion="15" ma:contentTypeDescription="Create a new document." ma:contentTypeScope="" ma:versionID="421367dfe6ae2c2a43188bd109081723">
  <xsd:schema xmlns:xsd="http://www.w3.org/2001/XMLSchema" xmlns:xs="http://www.w3.org/2001/XMLSchema" xmlns:p="http://schemas.microsoft.com/office/2006/metadata/properties" xmlns:ns2="1bfc45e9-4fac-45bf-8220-07dfb417a1a2" xmlns:ns3="699f4142-7428-4628-bd90-edc72ae72a6e" targetNamespace="http://schemas.microsoft.com/office/2006/metadata/properties" ma:root="true" ma:fieldsID="f6ff7deb68d89276b31b5b28b323c1a2" ns2:_="" ns3:_="">
    <xsd:import namespace="1bfc45e9-4fac-45bf-8220-07dfb417a1a2"/>
    <xsd:import namespace="699f4142-7428-4628-bd90-edc72ae72a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fc45e9-4fac-45bf-8220-07dfb417a1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520ff179-824d-4ac9-affd-6148aa75ee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9f4142-7428-4628-bd90-edc72ae72a6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fa80511-5adc-4520-9316-a2f3714000f4}" ma:internalName="TaxCatchAll" ma:showField="CatchAllData" ma:web="699f4142-7428-4628-bd90-edc72ae72a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4E807B-59E7-41FE-AAA1-1F984D940D5B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36E306AD-EAF3-40E9-A795-CEF9B2A9D8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fc45e9-4fac-45bf-8220-07dfb417a1a2"/>
    <ds:schemaRef ds:uri="699f4142-7428-4628-bd90-edc72ae72a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FA94611-D156-4A2E-B00C-186281542C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</vt:i4>
      </vt:variant>
    </vt:vector>
  </HeadingPairs>
  <TitlesOfParts>
    <vt:vector size="19" baseType="lpstr">
      <vt:lpstr>PC</vt:lpstr>
      <vt:lpstr>ES</vt:lpstr>
      <vt:lpstr>SD</vt:lpstr>
      <vt:lpstr>2XD</vt:lpstr>
      <vt:lpstr>1LH</vt:lpstr>
      <vt:lpstr>3LH</vt:lpstr>
      <vt:lpstr>DX</vt:lpstr>
      <vt:lpstr>DX Light</vt:lpstr>
      <vt:lpstr>DXL</vt:lpstr>
      <vt:lpstr>1LHX</vt:lpstr>
      <vt:lpstr>3LHX</vt:lpstr>
      <vt:lpstr>Duplex Panels</vt:lpstr>
      <vt:lpstr>Changelog</vt:lpstr>
      <vt:lpstr>'1LH'!Print_Area</vt:lpstr>
      <vt:lpstr>'3LH'!Print_Area</vt:lpstr>
      <vt:lpstr>DX!Print_Area</vt:lpstr>
      <vt:lpstr>ES!Print_Area</vt:lpstr>
      <vt:lpstr>PC!Print_Area</vt:lpstr>
      <vt:lpstr>SD!Print_Area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Pricing</dc:title>
  <dc:subject/>
  <dc:creator>Darren Dubbelde</dc:creator>
  <cp:keywords/>
  <dc:description/>
  <cp:lastModifiedBy>Sam Greear</cp:lastModifiedBy>
  <cp:revision/>
  <dcterms:created xsi:type="dcterms:W3CDTF">2016-06-30T16:50:21Z</dcterms:created>
  <dcterms:modified xsi:type="dcterms:W3CDTF">2024-12-06T16:34:40Z</dcterms:modified>
  <cp:category/>
  <cp:contentStatus/>
</cp:coreProperties>
</file>